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'BRPL'!$A$1:$S$193</definedName>
    <definedName name="_xlnm.Print_Area" localSheetId="1">'BYPL'!$A$1:$Q$174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'NDPL'!$A$1:$Q$168</definedName>
    <definedName name="_xlnm.Print_Area" localSheetId="8">'PRAGATI'!$A$1:$Q$25</definedName>
    <definedName name="_xlnm.Print_Area" localSheetId="5">'ROHTAK ROAD'!$A$1:$Q$43</definedName>
  </definedNames>
  <calcPr fullCalcOnLoad="1"/>
</workbook>
</file>

<file path=xl/sharedStrings.xml><?xml version="1.0" encoding="utf-8"?>
<sst xmlns="http://schemas.openxmlformats.org/spreadsheetml/2006/main" count="1630" uniqueCount="471">
  <si>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</si>
  <si>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</si>
  <si>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</si>
  <si>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</si>
  <si>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</si>
  <si>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</si>
  <si>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</si>
  <si>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</si>
  <si>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</si>
  <si>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</si>
  <si>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</si>
  <si>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</si>
  <si>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</si>
  <si>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</si>
  <si>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</si>
  <si>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</si>
  <si>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</si>
  <si>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</si>
  <si>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</si>
  <si>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</si>
  <si>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</si>
  <si>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</si>
  <si>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</si>
  <si>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</si>
  <si>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</si>
  <si>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</si>
  <si>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</si>
  <si>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</si>
  <si>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</si>
  <si>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</si>
  <si>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</si>
  <si>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</si>
  <si>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</si>
  <si>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</si>
  <si>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</si>
  <si>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</si>
  <si>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</si>
  <si>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</si>
  <si>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</si>
  <si>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</si>
  <si>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</si>
  <si>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</si>
  <si>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</si>
  <si>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</si>
  <si>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</si>
  <si>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</si>
  <si>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</si>
  <si>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</si>
  <si>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</si>
  <si>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</si>
  <si>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</si>
  <si>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</si>
  <si>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</si>
  <si>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</si>
  <si>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</si>
  <si>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</si>
  <si>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</si>
  <si>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</si>
  <si>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</si>
  <si>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</si>
  <si>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</si>
  <si>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</si>
  <si>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</si>
  <si>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</si>
  <si>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</si>
  <si>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</si>
  <si>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</si>
  <si>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</si>
  <si>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</si>
  <si>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</si>
  <si>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</si>
  <si>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</si>
  <si>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</si>
  <si>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</si>
  <si>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</si>
  <si>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</si>
  <si>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</si>
  <si>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</si>
  <si>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</si>
  <si>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</si>
  <si>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</si>
  <si>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</si>
  <si>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</si>
  <si>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</si>
  <si>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</si>
  <si>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</si>
  <si>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</si>
  <si>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</si>
  <si>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</si>
  <si>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</si>
  <si>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</si>
  <si>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</si>
  <si>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</si>
  <si>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</si>
  <si>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</si>
  <si>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</si>
  <si>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</si>
  <si>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</si>
  <si>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</si>
  <si>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</si>
  <si>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</si>
  <si>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</si>
  <si>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</si>
  <si>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</si>
  <si>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</si>
  <si>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</si>
  <si>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</si>
  <si>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</si>
  <si>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</si>
  <si>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</si>
  <si>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</si>
  <si>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</si>
  <si>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</si>
  <si>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</si>
  <si>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</si>
  <si>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</si>
  <si>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</si>
  <si>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</si>
  <si>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</si>
  <si>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</si>
  <si>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</si>
  <si>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</si>
  <si>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</si>
  <si>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</si>
  <si>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</si>
  <si>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</si>
  <si>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</si>
  <si>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</si>
  <si>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</si>
  <si>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</si>
  <si>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</si>
  <si>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</si>
  <si>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</si>
  <si>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</si>
  <si>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</si>
  <si>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</si>
  <si>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</si>
  <si>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</si>
  <si>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</si>
  <si>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</si>
  <si>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</si>
  <si>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</si>
  <si>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</si>
  <si>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</si>
  <si>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</si>
  <si>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</si>
  <si>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</si>
  <si>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</si>
  <si>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</si>
  <si>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</si>
  <si>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</si>
  <si>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</si>
  <si>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</si>
  <si>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</si>
  <si>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</si>
  <si>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</si>
  <si>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</si>
  <si>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</si>
  <si>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</si>
  <si>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</si>
  <si>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</si>
  <si>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</si>
  <si>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</si>
  <si>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</si>
  <si>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</si>
  <si>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</si>
  <si>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</si>
  <si>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</si>
  <si>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</si>
  <si>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</si>
  <si>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</si>
  <si>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</si>
  <si>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</si>
  <si>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</si>
  <si>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</si>
  <si>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</si>
  <si>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</si>
  <si>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</si>
  <si>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</si>
  <si>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</si>
  <si>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</si>
  <si>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</si>
  <si>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</si>
  <si>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</si>
  <si>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</si>
  <si>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</si>
  <si>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</si>
  <si>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</si>
  <si>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</si>
  <si>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</si>
  <si>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</si>
  <si>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</si>
  <si>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</si>
  <si>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</si>
  <si>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</si>
  <si>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</si>
  <si>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</si>
  <si>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</si>
  <si>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</si>
  <si>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</si>
  <si>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</si>
  <si>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</si>
  <si>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</si>
  <si>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</si>
  <si>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</si>
  <si>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</si>
  <si>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</si>
  <si>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</si>
  <si>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</si>
  <si>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</si>
  <si>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</si>
  <si>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</si>
  <si>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</si>
  <si>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</si>
  <si>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</si>
  <si>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</si>
  <si>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</si>
  <si>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</si>
  <si>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</si>
  <si>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</si>
  <si>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</si>
  <si>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</si>
  <si>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</si>
  <si>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</si>
  <si>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</si>
  <si>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</si>
  <si>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</si>
  <si>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</si>
  <si>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</si>
  <si>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</si>
  <si>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</si>
  <si>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</si>
  <si>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</si>
  <si>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</si>
  <si>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</si>
  <si>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</si>
  <si>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</si>
  <si>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</si>
  <si>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</si>
  <si>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</si>
  <si>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</si>
  <si>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</si>
  <si>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</si>
  <si>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</si>
  <si>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</si>
  <si>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</si>
  <si>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</si>
  <si>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</si>
  <si>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</si>
  <si>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</si>
  <si>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</si>
  <si>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</si>
  <si>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</si>
  <si>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</si>
  <si>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</si>
  <si>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</si>
  <si>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</si>
  <si>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</si>
  <si>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</si>
  <si>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</si>
  <si>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</si>
  <si>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</si>
  <si>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</si>
  <si>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</si>
  <si>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</si>
  <si>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</si>
  <si>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</si>
  <si>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</si>
  <si>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</si>
  <si>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</si>
  <si>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</si>
  <si>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</si>
  <si>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</si>
  <si>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</si>
  <si>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</si>
  <si>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</si>
  <si>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</si>
  <si>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</si>
  <si>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</si>
  <si>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</si>
  <si>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</si>
  <si>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</si>
  <si>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</si>
  <si>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</si>
  <si>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</si>
  <si>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</si>
  <si>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</si>
  <si>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</si>
  <si>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</si>
  <si>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</si>
  <si>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</si>
  <si>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</si>
  <si>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</si>
  <si>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</si>
  <si>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</si>
  <si>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</si>
  <si>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</si>
  <si>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</si>
  <si>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</si>
  <si>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</si>
  <si>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</si>
  <si>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</si>
  <si>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</si>
  <si>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</si>
  <si>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</si>
  <si>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</si>
  <si>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</si>
  <si>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</si>
  <si>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</si>
  <si>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</si>
  <si>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</si>
  <si>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</si>
  <si>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</si>
  <si>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</si>
  <si>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</si>
  <si>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</si>
  <si>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</si>
  <si>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</si>
  <si>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</si>
  <si>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</si>
  <si>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</si>
  <si>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</si>
  <si>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</si>
  <si>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</si>
  <si>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</si>
  <si>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</si>
  <si>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</si>
  <si>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</si>
  <si>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</si>
  <si>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</si>
  <si>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</si>
  <si>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</si>
  <si>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</si>
  <si>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</si>
  <si>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</si>
  <si>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</si>
  <si>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</si>
  <si>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</si>
  <si>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</si>
  <si>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</si>
  <si>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</si>
  <si>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</si>
  <si>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</si>
  <si>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</si>
  <si>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</si>
  <si>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</si>
  <si>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</si>
  <si>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</si>
  <si>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</si>
  <si>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</si>
  <si>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</si>
  <si>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</si>
  <si>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</si>
  <si>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</si>
  <si>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</si>
  <si>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</si>
  <si>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</si>
  <si>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</si>
  <si>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</si>
  <si>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</si>
  <si>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</si>
  <si>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</si>
  <si>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</si>
  <si>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</si>
  <si>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</si>
  <si>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</si>
  <si>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</si>
  <si>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</si>
  <si>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</si>
  <si>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</si>
  <si>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</si>
  <si>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</si>
  <si>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</si>
  <si>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</si>
  <si>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</si>
  <si>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</si>
  <si>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</si>
  <si>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</si>
  <si>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</si>
  <si>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</si>
  <si>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</si>
  <si>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</si>
  <si>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</si>
  <si>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</si>
  <si>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</si>
  <si>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</si>
  <si>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</si>
  <si>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</si>
  <si>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</si>
  <si>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</si>
  <si>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</si>
  <si>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</si>
  <si>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</si>
  <si>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</si>
  <si>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</si>
  <si>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</si>
  <si>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</si>
  <si>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</si>
  <si>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</si>
  <si>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</si>
  <si>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</si>
  <si>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</si>
  <si>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</si>
  <si>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</si>
  <si>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</si>
  <si>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</si>
  <si>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</si>
  <si>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</si>
  <si>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</si>
  <si>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</si>
  <si>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</si>
  <si>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</si>
  <si>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</si>
  <si>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</si>
  <si>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</si>
  <si>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</si>
  <si>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</si>
  <si>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</si>
  <si>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</si>
  <si>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</si>
  <si>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</si>
  <si>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</si>
  <si>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</si>
  <si>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</si>
  <si>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</si>
  <si>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</si>
  <si>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</si>
  <si>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</si>
  <si>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</si>
  <si>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</si>
  <si>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</si>
  <si>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</si>
  <si>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</si>
  <si>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</si>
  <si>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</si>
  <si>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</si>
  <si>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</si>
  <si>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</si>
  <si>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</si>
  <si>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</si>
  <si>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</si>
  <si>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</si>
  <si>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</si>
  <si>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</si>
  <si>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</si>
  <si>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</si>
  <si>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</si>
  <si>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14/10/2016</t>
  </si>
  <si>
    <t>Check Meter Data</t>
  </si>
  <si>
    <t>w..e.f 19/01/2017</t>
  </si>
  <si>
    <t>w.e.f 19/01/2017</t>
  </si>
  <si>
    <t>PREET VIHAR</t>
  </si>
  <si>
    <t>FINAL READING 01/03/2017</t>
  </si>
  <si>
    <t>INTIAL READING 01/02/2017</t>
  </si>
  <si>
    <t>FABRUARY-2017</t>
  </si>
  <si>
    <t xml:space="preserve">                           PERIOD 1st FEBRAURY-2017 TO 1st MARCH-2017</t>
  </si>
  <si>
    <t>MUKHERJEE PARK - I</t>
  </si>
  <si>
    <t>w.e.f 08/02/2017</t>
  </si>
  <si>
    <t>MUKHERJEE PARK - II</t>
  </si>
  <si>
    <t>W.E.F 09/02/17</t>
  </si>
  <si>
    <t>W.E.F 10/02/17</t>
  </si>
  <si>
    <t>W.E.F 15/02/17</t>
  </si>
  <si>
    <t>Check Meter Data till 20/02</t>
  </si>
  <si>
    <t xml:space="preserve">Check Meter Data </t>
  </si>
  <si>
    <t>Data till 20/02/17</t>
  </si>
  <si>
    <t>Mater Faulty</t>
  </si>
  <si>
    <t>Assessment</t>
  </si>
  <si>
    <t>Data till 20/02</t>
  </si>
  <si>
    <t>Data till 06/02</t>
  </si>
  <si>
    <t>Note :Sharing taken from wk-48 abt bill 2016-17</t>
  </si>
  <si>
    <t xml:space="preserve"> Same Reading considered as Y-Phase Potential missing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</si>
</sst>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0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0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20" xfId="0" applyNumberFormat="1" applyFont="1" applyFill="1" applyBorder="1" applyAlignment="1">
      <alignment/>
    </xf>
    <xf numFmtId="170" fontId="21" fillId="0" borderId="20" xfId="0" applyNumberFormat="1" applyFont="1" applyFill="1" applyBorder="1" applyAlignment="1">
      <alignment horizontal="center"/>
    </xf>
    <xf numFmtId="170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1" fillId="0" borderId="15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0" fontId="35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0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0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1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1" fontId="21" fillId="0" borderId="0" xfId="0" applyNumberFormat="1" applyFont="1" applyFill="1" applyAlignment="1">
      <alignment horizontal="center" vertical="center"/>
    </xf>
    <xf numFmtId="171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0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1" fontId="21" fillId="0" borderId="0" xfId="0" applyNumberFormat="1" applyFont="1" applyFill="1" applyBorder="1" applyAlignment="1">
      <alignment vertical="center"/>
    </xf>
    <xf numFmtId="171" fontId="45" fillId="0" borderId="0" xfId="0" applyNumberFormat="1" applyFont="1" applyFill="1" applyBorder="1" applyAlignment="1">
      <alignment vertical="center"/>
    </xf>
    <xf numFmtId="170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0" fontId="41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79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1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79" fontId="0" fillId="0" borderId="0" xfId="0" applyNumberForma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1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79" fontId="21" fillId="0" borderId="0" xfId="0" applyNumberFormat="1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7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1" fontId="21" fillId="0" borderId="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49" fillId="0" borderId="26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104" fillId="0" borderId="0" xfId="0" applyNumberFormat="1" applyFont="1" applyFill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72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" fontId="49" fillId="0" borderId="0" xfId="0" applyNumberFormat="1" applyFont="1" applyFill="1" applyBorder="1" applyAlignment="1">
      <alignment horizontal="left"/>
    </xf>
    <xf numFmtId="0" fontId="20" fillId="0" borderId="31" xfId="0" applyFont="1" applyFill="1" applyBorder="1" applyAlignment="1">
      <alignment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shrinkToFit="1"/>
    </xf>
    <xf numFmtId="0" fontId="20" fillId="0" borderId="20" xfId="0" applyFont="1" applyFill="1" applyBorder="1" applyAlignment="1">
      <alignment horizontal="center"/>
    </xf>
    <xf numFmtId="1" fontId="19" fillId="33" borderId="0" xfId="0" applyNumberFormat="1" applyFont="1" applyFill="1" applyBorder="1" applyAlignment="1">
      <alignment horizontal="center"/>
    </xf>
    <xf numFmtId="2" fontId="19" fillId="33" borderId="0" xfId="0" applyNumberFormat="1" applyFont="1" applyFill="1" applyBorder="1" applyAlignment="1">
      <alignment/>
    </xf>
    <xf numFmtId="1" fontId="49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20" fillId="33" borderId="11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33" borderId="31" xfId="0" applyFont="1" applyFill="1" applyBorder="1" applyAlignment="1">
      <alignment/>
    </xf>
    <xf numFmtId="0" fontId="0" fillId="33" borderId="0" xfId="0" applyFill="1" applyAlignment="1">
      <alignment/>
    </xf>
    <xf numFmtId="10" fontId="0" fillId="0" borderId="31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8"/>
  <sheetViews>
    <sheetView view="pageBreakPreview" zoomScale="85" zoomScaleSheetLayoutView="85" workbookViewId="0" topLeftCell="A72">
      <selection activeCell="Q127" sqref="Q127"/>
    </sheetView>
  </sheetViews>
  <sheetFormatPr defaultColWidth="9.140625" defaultRowHeight="12.75"/>
  <cols>
    <col min="1" max="1" width="4.00390625" style="465" customWidth="1"/>
    <col min="2" max="2" width="26.57421875" style="465" customWidth="1"/>
    <col min="3" max="3" width="12.28125" style="465" customWidth="1"/>
    <col min="4" max="4" width="9.28125" style="465" customWidth="1"/>
    <col min="5" max="5" width="17.140625" style="465" customWidth="1"/>
    <col min="6" max="6" width="10.8515625" style="465" customWidth="1"/>
    <col min="7" max="7" width="13.8515625" style="465" customWidth="1"/>
    <col min="8" max="8" width="14.00390625" style="465" customWidth="1"/>
    <col min="9" max="9" width="10.57421875" style="465" customWidth="1"/>
    <col min="10" max="10" width="13.00390625" style="465" customWidth="1"/>
    <col min="11" max="11" width="13.421875" style="465" customWidth="1"/>
    <col min="12" max="12" width="13.57421875" style="465" customWidth="1"/>
    <col min="13" max="13" width="14.00390625" style="465" customWidth="1"/>
    <col min="14" max="14" width="10.421875" style="465" customWidth="1"/>
    <col min="15" max="15" width="12.8515625" style="465" customWidth="1"/>
    <col min="16" max="16" width="11.00390625" style="465" customWidth="1"/>
    <col min="17" max="17" width="20.57421875" style="465" customWidth="1"/>
    <col min="18" max="18" width="4.7109375" style="465" customWidth="1"/>
    <col min="19" max="16384" width="9.140625" style="465" customWidth="1"/>
  </cols>
  <sheetData>
    <row r="1" spans="1:17" ht="22.5" customHeight="1">
      <c r="A1" s="1" t="s">
        <v>238</v>
      </c>
      <c r="Q1" s="578" t="s">
        <v>454</v>
      </c>
    </row>
    <row r="2" spans="1:11" ht="15">
      <c r="A2" s="16" t="s">
        <v>239</v>
      </c>
      <c r="K2" s="82"/>
    </row>
    <row r="3" spans="1:8" ht="21" customHeight="1">
      <c r="A3" s="187" t="s">
        <v>0</v>
      </c>
      <c r="H3" s="579"/>
    </row>
    <row r="4" spans="1:16" ht="22.5" customHeight="1" thickBot="1">
      <c r="A4" s="187" t="s">
        <v>240</v>
      </c>
      <c r="G4" s="512"/>
      <c r="H4" s="512"/>
      <c r="I4" s="82" t="s">
        <v>398</v>
      </c>
      <c r="J4" s="512"/>
      <c r="K4" s="512"/>
      <c r="L4" s="512"/>
      <c r="M4" s="512"/>
      <c r="N4" s="82" t="s">
        <v>399</v>
      </c>
      <c r="O4" s="512"/>
      <c r="P4" s="512"/>
    </row>
    <row r="5" spans="1:17" s="582" customFormat="1" ht="56.25" customHeight="1" thickBot="1" thickTop="1">
      <c r="A5" s="580" t="s">
        <v>8</v>
      </c>
      <c r="B5" s="549" t="s">
        <v>9</v>
      </c>
      <c r="C5" s="550" t="s">
        <v>1</v>
      </c>
      <c r="D5" s="550" t="s">
        <v>2</v>
      </c>
      <c r="E5" s="550" t="s">
        <v>3</v>
      </c>
      <c r="F5" s="550" t="s">
        <v>10</v>
      </c>
      <c r="G5" s="548" t="s">
        <v>452</v>
      </c>
      <c r="H5" s="550" t="s">
        <v>453</v>
      </c>
      <c r="I5" s="550" t="s">
        <v>4</v>
      </c>
      <c r="J5" s="550" t="s">
        <v>5</v>
      </c>
      <c r="K5" s="581" t="s">
        <v>6</v>
      </c>
      <c r="L5" s="548" t="str">
        <f>G5</f>
        <v>FINAL READING 01/03/2017</v>
      </c>
      <c r="M5" s="550" t="str">
        <f>H5</f>
        <v>INTIAL READING 01/02/2017</v>
      </c>
      <c r="N5" s="550" t="s">
        <v>4</v>
      </c>
      <c r="O5" s="550" t="s">
        <v>5</v>
      </c>
      <c r="P5" s="581" t="s">
        <v>6</v>
      </c>
      <c r="Q5" s="581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7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13"/>
      <c r="I7" s="513"/>
      <c r="J7" s="513"/>
      <c r="K7" s="130"/>
      <c r="L7" s="341"/>
      <c r="M7" s="513"/>
      <c r="N7" s="513"/>
      <c r="O7" s="513"/>
      <c r="P7" s="583"/>
      <c r="Q7" s="469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347</v>
      </c>
      <c r="F8" s="335">
        <v>-1000</v>
      </c>
      <c r="G8" s="341">
        <v>996411</v>
      </c>
      <c r="H8" s="342">
        <v>997551</v>
      </c>
      <c r="I8" s="342">
        <f>G8-H8</f>
        <v>-1140</v>
      </c>
      <c r="J8" s="342">
        <f>$F8*I8</f>
        <v>1140000</v>
      </c>
      <c r="K8" s="343">
        <f>J8/1000000</f>
        <v>1.14</v>
      </c>
      <c r="L8" s="341">
        <v>999713</v>
      </c>
      <c r="M8" s="342">
        <v>999713</v>
      </c>
      <c r="N8" s="342">
        <f>L8-M8</f>
        <v>0</v>
      </c>
      <c r="O8" s="342">
        <f>$F8*N8</f>
        <v>0</v>
      </c>
      <c r="P8" s="343">
        <f>O8/1000000</f>
        <v>0</v>
      </c>
      <c r="Q8" s="748"/>
    </row>
    <row r="9" spans="1:17" ht="16.5">
      <c r="A9" s="276">
        <v>2</v>
      </c>
      <c r="B9" s="345" t="s">
        <v>381</v>
      </c>
      <c r="C9" s="335">
        <v>4864976</v>
      </c>
      <c r="D9" s="348" t="s">
        <v>12</v>
      </c>
      <c r="E9" s="327" t="s">
        <v>347</v>
      </c>
      <c r="F9" s="335">
        <v>-1000</v>
      </c>
      <c r="G9" s="341">
        <v>16939</v>
      </c>
      <c r="H9" s="342">
        <v>15124</v>
      </c>
      <c r="I9" s="342">
        <f>G9-H9</f>
        <v>1815</v>
      </c>
      <c r="J9" s="342">
        <f>$F9*I9</f>
        <v>-1815000</v>
      </c>
      <c r="K9" s="343">
        <f>J9/1000000</f>
        <v>-1.815</v>
      </c>
      <c r="L9" s="341">
        <v>998768</v>
      </c>
      <c r="M9" s="342">
        <v>998768</v>
      </c>
      <c r="N9" s="342">
        <f>L9-M9</f>
        <v>0</v>
      </c>
      <c r="O9" s="342">
        <f>$F9*N9</f>
        <v>0</v>
      </c>
      <c r="P9" s="343">
        <f>O9/1000000</f>
        <v>0</v>
      </c>
      <c r="Q9" s="476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347</v>
      </c>
      <c r="F10" s="335">
        <v>-1000</v>
      </c>
      <c r="G10" s="341">
        <v>961094</v>
      </c>
      <c r="H10" s="342">
        <v>962324</v>
      </c>
      <c r="I10" s="342">
        <f>G10-H10</f>
        <v>-1230</v>
      </c>
      <c r="J10" s="342">
        <f>$F10*I10</f>
        <v>1230000</v>
      </c>
      <c r="K10" s="343">
        <f>J10/1000000</f>
        <v>1.23</v>
      </c>
      <c r="L10" s="341">
        <v>995709</v>
      </c>
      <c r="M10" s="342">
        <v>995709</v>
      </c>
      <c r="N10" s="342">
        <f>L10-M10</f>
        <v>0</v>
      </c>
      <c r="O10" s="342">
        <f>$F10*N10</f>
        <v>0</v>
      </c>
      <c r="P10" s="343">
        <f>O10/1000000</f>
        <v>0</v>
      </c>
      <c r="Q10" s="469"/>
    </row>
    <row r="11" spans="1:17" ht="15.75" customHeight="1">
      <c r="A11" s="276"/>
      <c r="B11" s="346" t="s">
        <v>18</v>
      </c>
      <c r="C11" s="335"/>
      <c r="D11" s="349"/>
      <c r="E11" s="349"/>
      <c r="F11" s="335"/>
      <c r="G11" s="341"/>
      <c r="H11" s="342"/>
      <c r="I11" s="342"/>
      <c r="J11" s="342"/>
      <c r="K11" s="343"/>
      <c r="L11" s="341"/>
      <c r="M11" s="342"/>
      <c r="N11" s="342"/>
      <c r="O11" s="342"/>
      <c r="P11" s="343"/>
      <c r="Q11" s="469"/>
    </row>
    <row r="12" spans="1:17" ht="15.75" customHeight="1">
      <c r="A12" s="276">
        <v>4</v>
      </c>
      <c r="B12" s="345" t="s">
        <v>15</v>
      </c>
      <c r="C12" s="335">
        <v>5295129</v>
      </c>
      <c r="D12" s="348" t="s">
        <v>12</v>
      </c>
      <c r="E12" s="327" t="s">
        <v>347</v>
      </c>
      <c r="F12" s="335">
        <v>-1000</v>
      </c>
      <c r="G12" s="341">
        <v>998342</v>
      </c>
      <c r="H12" s="342">
        <v>998940</v>
      </c>
      <c r="I12" s="342">
        <f>G12-H12</f>
        <v>-598</v>
      </c>
      <c r="J12" s="342">
        <f>$F12*I12</f>
        <v>598000</v>
      </c>
      <c r="K12" s="343">
        <f>J12/1000000</f>
        <v>0.598</v>
      </c>
      <c r="L12" s="341">
        <v>973433</v>
      </c>
      <c r="M12" s="342">
        <v>973445</v>
      </c>
      <c r="N12" s="342">
        <f>L12-M12</f>
        <v>-12</v>
      </c>
      <c r="O12" s="342">
        <f>$F12*N12</f>
        <v>12000</v>
      </c>
      <c r="P12" s="343">
        <f>O12/1000000</f>
        <v>0.012</v>
      </c>
      <c r="Q12" s="469"/>
    </row>
    <row r="13" spans="1:17" ht="15.75" customHeight="1">
      <c r="A13" s="276">
        <v>5</v>
      </c>
      <c r="B13" s="345" t="s">
        <v>16</v>
      </c>
      <c r="C13" s="335">
        <v>4864912</v>
      </c>
      <c r="D13" s="348" t="s">
        <v>12</v>
      </c>
      <c r="E13" s="327" t="s">
        <v>347</v>
      </c>
      <c r="F13" s="335">
        <v>-1000</v>
      </c>
      <c r="G13" s="341">
        <v>2869</v>
      </c>
      <c r="H13" s="342">
        <v>2846</v>
      </c>
      <c r="I13" s="342">
        <f>G13-H13</f>
        <v>23</v>
      </c>
      <c r="J13" s="342">
        <f>$F13*I13</f>
        <v>-23000</v>
      </c>
      <c r="K13" s="343">
        <f>J13/1000000</f>
        <v>-0.023</v>
      </c>
      <c r="L13" s="341">
        <v>999041</v>
      </c>
      <c r="M13" s="342">
        <v>999041</v>
      </c>
      <c r="N13" s="342">
        <f>L13-M13</f>
        <v>0</v>
      </c>
      <c r="O13" s="342">
        <f>$F13*N13</f>
        <v>0</v>
      </c>
      <c r="P13" s="343">
        <f>O13/1000000</f>
        <v>0</v>
      </c>
      <c r="Q13" s="469"/>
    </row>
    <row r="14" spans="1:17" ht="15.75" customHeight="1">
      <c r="A14" s="276"/>
      <c r="B14" s="346" t="s">
        <v>21</v>
      </c>
      <c r="C14" s="335"/>
      <c r="D14" s="349"/>
      <c r="E14" s="327"/>
      <c r="F14" s="335"/>
      <c r="G14" s="341"/>
      <c r="H14" s="342"/>
      <c r="I14" s="342"/>
      <c r="J14" s="342"/>
      <c r="K14" s="343"/>
      <c r="L14" s="341"/>
      <c r="M14" s="342"/>
      <c r="N14" s="342"/>
      <c r="O14" s="342"/>
      <c r="P14" s="343"/>
      <c r="Q14" s="469"/>
    </row>
    <row r="15" spans="1:17" ht="14.25" customHeight="1">
      <c r="A15" s="276">
        <v>6</v>
      </c>
      <c r="B15" s="345" t="s">
        <v>15</v>
      </c>
      <c r="C15" s="335">
        <v>4864982</v>
      </c>
      <c r="D15" s="348" t="s">
        <v>12</v>
      </c>
      <c r="E15" s="327" t="s">
        <v>347</v>
      </c>
      <c r="F15" s="335">
        <v>-1000</v>
      </c>
      <c r="G15" s="341">
        <v>24509</v>
      </c>
      <c r="H15" s="342">
        <v>24453</v>
      </c>
      <c r="I15" s="342">
        <f>G15-H15</f>
        <v>56</v>
      </c>
      <c r="J15" s="342">
        <f>$F15*I15</f>
        <v>-56000</v>
      </c>
      <c r="K15" s="343">
        <f>J15/1000000</f>
        <v>-0.056</v>
      </c>
      <c r="L15" s="341">
        <v>17606</v>
      </c>
      <c r="M15" s="342">
        <v>17606</v>
      </c>
      <c r="N15" s="342">
        <f>L15-M15</f>
        <v>0</v>
      </c>
      <c r="O15" s="342">
        <f>$F15*N15</f>
        <v>0</v>
      </c>
      <c r="P15" s="343">
        <f>O15/1000000</f>
        <v>0</v>
      </c>
      <c r="Q15" s="469"/>
    </row>
    <row r="16" spans="1:17" ht="13.5" customHeight="1">
      <c r="A16" s="276">
        <v>7</v>
      </c>
      <c r="B16" s="345" t="s">
        <v>16</v>
      </c>
      <c r="C16" s="335">
        <v>4865022</v>
      </c>
      <c r="D16" s="348" t="s">
        <v>12</v>
      </c>
      <c r="E16" s="327" t="s">
        <v>347</v>
      </c>
      <c r="F16" s="335">
        <v>-1000</v>
      </c>
      <c r="G16" s="341">
        <v>586</v>
      </c>
      <c r="H16" s="342">
        <v>615</v>
      </c>
      <c r="I16" s="342">
        <f>G16-H16</f>
        <v>-29</v>
      </c>
      <c r="J16" s="342">
        <f>$F16*I16</f>
        <v>29000</v>
      </c>
      <c r="K16" s="343">
        <f>J16/1000000</f>
        <v>0.029</v>
      </c>
      <c r="L16" s="341">
        <v>999713</v>
      </c>
      <c r="M16" s="342">
        <v>999713</v>
      </c>
      <c r="N16" s="342">
        <f>L16-M16</f>
        <v>0</v>
      </c>
      <c r="O16" s="342">
        <f>$F16*N16</f>
        <v>0</v>
      </c>
      <c r="P16" s="343">
        <f>O16/1000000</f>
        <v>0</v>
      </c>
      <c r="Q16" s="481"/>
    </row>
    <row r="17" spans="1:17" ht="14.25" customHeight="1">
      <c r="A17" s="276">
        <v>8</v>
      </c>
      <c r="B17" s="345" t="s">
        <v>22</v>
      </c>
      <c r="C17" s="335">
        <v>4864953</v>
      </c>
      <c r="D17" s="348" t="s">
        <v>12</v>
      </c>
      <c r="E17" s="327" t="s">
        <v>347</v>
      </c>
      <c r="F17" s="335">
        <v>-1250</v>
      </c>
      <c r="G17" s="341">
        <v>9690</v>
      </c>
      <c r="H17" s="342">
        <v>9914</v>
      </c>
      <c r="I17" s="342">
        <f>G17-H17</f>
        <v>-224</v>
      </c>
      <c r="J17" s="342">
        <f>$F17*I17</f>
        <v>280000</v>
      </c>
      <c r="K17" s="343">
        <f>J17/1000000</f>
        <v>0.28</v>
      </c>
      <c r="L17" s="341">
        <v>991918</v>
      </c>
      <c r="M17" s="342">
        <v>991918</v>
      </c>
      <c r="N17" s="342">
        <f>L17-M17</f>
        <v>0</v>
      </c>
      <c r="O17" s="342">
        <f>$F17*N17</f>
        <v>0</v>
      </c>
      <c r="P17" s="343">
        <f>O17/1000000</f>
        <v>0</v>
      </c>
      <c r="Q17" s="480"/>
    </row>
    <row r="18" spans="1:17" ht="13.5" customHeight="1">
      <c r="A18" s="276">
        <v>9</v>
      </c>
      <c r="B18" s="345" t="s">
        <v>23</v>
      </c>
      <c r="C18" s="335">
        <v>4864984</v>
      </c>
      <c r="D18" s="348" t="s">
        <v>12</v>
      </c>
      <c r="E18" s="327" t="s">
        <v>347</v>
      </c>
      <c r="F18" s="335">
        <v>-1000</v>
      </c>
      <c r="G18" s="341">
        <v>988607</v>
      </c>
      <c r="H18" s="342">
        <v>989555</v>
      </c>
      <c r="I18" s="342">
        <f>G18-H18</f>
        <v>-948</v>
      </c>
      <c r="J18" s="342">
        <f>$F18*I18</f>
        <v>948000</v>
      </c>
      <c r="K18" s="343">
        <f>J18/1000000</f>
        <v>0.948</v>
      </c>
      <c r="L18" s="341">
        <v>981193</v>
      </c>
      <c r="M18" s="342">
        <v>981193</v>
      </c>
      <c r="N18" s="342">
        <f>L18-M18</f>
        <v>0</v>
      </c>
      <c r="O18" s="342">
        <f>$F18*N18</f>
        <v>0</v>
      </c>
      <c r="P18" s="343">
        <f>O18/1000000</f>
        <v>0</v>
      </c>
      <c r="Q18" s="469"/>
    </row>
    <row r="19" spans="1:17" ht="15.75" customHeight="1">
      <c r="A19" s="276"/>
      <c r="B19" s="346" t="s">
        <v>24</v>
      </c>
      <c r="C19" s="335"/>
      <c r="D19" s="349"/>
      <c r="E19" s="327"/>
      <c r="F19" s="335"/>
      <c r="G19" s="341"/>
      <c r="H19" s="342"/>
      <c r="I19" s="342"/>
      <c r="J19" s="342"/>
      <c r="K19" s="343"/>
      <c r="L19" s="341"/>
      <c r="M19" s="342"/>
      <c r="N19" s="342"/>
      <c r="O19" s="342"/>
      <c r="P19" s="343"/>
      <c r="Q19" s="469"/>
    </row>
    <row r="20" spans="1:17" ht="15.75" customHeight="1">
      <c r="A20" s="276">
        <v>10</v>
      </c>
      <c r="B20" s="345" t="s">
        <v>15</v>
      </c>
      <c r="C20" s="335">
        <v>4864930</v>
      </c>
      <c r="D20" s="348" t="s">
        <v>12</v>
      </c>
      <c r="E20" s="327" t="s">
        <v>347</v>
      </c>
      <c r="F20" s="335">
        <v>-1000</v>
      </c>
      <c r="G20" s="341">
        <v>27</v>
      </c>
      <c r="H20" s="342">
        <v>70</v>
      </c>
      <c r="I20" s="342">
        <f aca="true" t="shared" si="0" ref="I20:I27">G20-H20</f>
        <v>-43</v>
      </c>
      <c r="J20" s="342">
        <f aca="true" t="shared" si="1" ref="J20:J27">$F20*I20</f>
        <v>43000</v>
      </c>
      <c r="K20" s="343">
        <f aca="true" t="shared" si="2" ref="K20:K27">J20/1000000</f>
        <v>0.043</v>
      </c>
      <c r="L20" s="341">
        <v>20</v>
      </c>
      <c r="M20" s="342">
        <v>20</v>
      </c>
      <c r="N20" s="342">
        <f aca="true" t="shared" si="3" ref="N20:N27">L20-M20</f>
        <v>0</v>
      </c>
      <c r="O20" s="342">
        <f aca="true" t="shared" si="4" ref="O20:O27">$F20*N20</f>
        <v>0</v>
      </c>
      <c r="P20" s="343">
        <f aca="true" t="shared" si="5" ref="P20:P27">O20/1000000</f>
        <v>0</v>
      </c>
      <c r="Q20" s="481"/>
    </row>
    <row r="21" spans="1:17" ht="15.75" customHeight="1">
      <c r="A21" s="276">
        <v>11</v>
      </c>
      <c r="B21" s="345" t="s">
        <v>25</v>
      </c>
      <c r="C21" s="335">
        <v>5128412</v>
      </c>
      <c r="D21" s="348" t="s">
        <v>12</v>
      </c>
      <c r="E21" s="327" t="s">
        <v>347</v>
      </c>
      <c r="F21" s="335">
        <v>-1000</v>
      </c>
      <c r="G21" s="341">
        <v>94</v>
      </c>
      <c r="H21" s="342">
        <v>178</v>
      </c>
      <c r="I21" s="342">
        <f>G21-H21</f>
        <v>-84</v>
      </c>
      <c r="J21" s="342">
        <f>$F21*I21</f>
        <v>84000</v>
      </c>
      <c r="K21" s="343">
        <f>J21/1000000</f>
        <v>0.084</v>
      </c>
      <c r="L21" s="341">
        <v>3</v>
      </c>
      <c r="M21" s="342">
        <v>3</v>
      </c>
      <c r="N21" s="342">
        <f>L21-M21</f>
        <v>0</v>
      </c>
      <c r="O21" s="342">
        <f>$F21*N21</f>
        <v>0</v>
      </c>
      <c r="P21" s="343">
        <f>O21/1000000</f>
        <v>0</v>
      </c>
      <c r="Q21" s="469"/>
    </row>
    <row r="22" spans="1:17" ht="16.5">
      <c r="A22" s="276">
        <v>12</v>
      </c>
      <c r="B22" s="345" t="s">
        <v>22</v>
      </c>
      <c r="C22" s="335">
        <v>5128411</v>
      </c>
      <c r="D22" s="348" t="s">
        <v>12</v>
      </c>
      <c r="E22" s="327" t="s">
        <v>347</v>
      </c>
      <c r="F22" s="335">
        <v>-1000</v>
      </c>
      <c r="G22" s="341">
        <v>973516</v>
      </c>
      <c r="H22" s="342">
        <v>973998</v>
      </c>
      <c r="I22" s="342">
        <f t="shared" si="0"/>
        <v>-482</v>
      </c>
      <c r="J22" s="342">
        <f t="shared" si="1"/>
        <v>482000</v>
      </c>
      <c r="K22" s="343">
        <f t="shared" si="2"/>
        <v>0.482</v>
      </c>
      <c r="L22" s="341">
        <v>997828</v>
      </c>
      <c r="M22" s="342">
        <v>997828</v>
      </c>
      <c r="N22" s="342">
        <f t="shared" si="3"/>
        <v>0</v>
      </c>
      <c r="O22" s="342">
        <f t="shared" si="4"/>
        <v>0</v>
      </c>
      <c r="P22" s="343">
        <f t="shared" si="5"/>
        <v>0</v>
      </c>
      <c r="Q22" s="480" t="s">
        <v>448</v>
      </c>
    </row>
    <row r="23" spans="1:17" ht="18.75" customHeight="1">
      <c r="A23" s="276">
        <v>13</v>
      </c>
      <c r="B23" s="345" t="s">
        <v>26</v>
      </c>
      <c r="C23" s="335">
        <v>4902494</v>
      </c>
      <c r="D23" s="348" t="s">
        <v>12</v>
      </c>
      <c r="E23" s="327" t="s">
        <v>347</v>
      </c>
      <c r="F23" s="335">
        <v>1000</v>
      </c>
      <c r="G23" s="341">
        <v>931151</v>
      </c>
      <c r="H23" s="342">
        <v>936971</v>
      </c>
      <c r="I23" s="342">
        <f>G23-H23</f>
        <v>-5820</v>
      </c>
      <c r="J23" s="342">
        <f>$F23*I23</f>
        <v>-5820000</v>
      </c>
      <c r="K23" s="343">
        <f>J23/1000000</f>
        <v>-5.82</v>
      </c>
      <c r="L23" s="341">
        <v>999983</v>
      </c>
      <c r="M23" s="342">
        <v>999983</v>
      </c>
      <c r="N23" s="342">
        <f>L23-M23</f>
        <v>0</v>
      </c>
      <c r="O23" s="342">
        <f>$F23*N23</f>
        <v>0</v>
      </c>
      <c r="P23" s="343">
        <f>O23/1000000</f>
        <v>0</v>
      </c>
      <c r="Q23" s="469"/>
    </row>
    <row r="24" spans="1:17" ht="18.75" customHeight="1">
      <c r="A24" s="276"/>
      <c r="B24" s="346" t="s">
        <v>439</v>
      </c>
      <c r="C24" s="335"/>
      <c r="D24" s="348"/>
      <c r="E24" s="327"/>
      <c r="F24" s="335"/>
      <c r="G24" s="341"/>
      <c r="H24" s="342"/>
      <c r="I24" s="342"/>
      <c r="J24" s="342"/>
      <c r="K24" s="343"/>
      <c r="L24" s="341"/>
      <c r="M24" s="342"/>
      <c r="N24" s="342"/>
      <c r="O24" s="342"/>
      <c r="P24" s="343"/>
      <c r="Q24" s="469"/>
    </row>
    <row r="25" spans="1:17" ht="15.75" customHeight="1">
      <c r="A25" s="276">
        <v>14</v>
      </c>
      <c r="B25" s="345" t="s">
        <v>15</v>
      </c>
      <c r="C25" s="335">
        <v>4865034</v>
      </c>
      <c r="D25" s="348" t="s">
        <v>12</v>
      </c>
      <c r="E25" s="327" t="s">
        <v>347</v>
      </c>
      <c r="F25" s="335">
        <v>-1000</v>
      </c>
      <c r="G25" s="341">
        <v>984262</v>
      </c>
      <c r="H25" s="342">
        <v>984020</v>
      </c>
      <c r="I25" s="342">
        <f t="shared" si="0"/>
        <v>242</v>
      </c>
      <c r="J25" s="342">
        <f t="shared" si="1"/>
        <v>-242000</v>
      </c>
      <c r="K25" s="343">
        <f t="shared" si="2"/>
        <v>-0.242</v>
      </c>
      <c r="L25" s="341">
        <v>16892</v>
      </c>
      <c r="M25" s="342">
        <v>16897</v>
      </c>
      <c r="N25" s="342">
        <f t="shared" si="3"/>
        <v>-5</v>
      </c>
      <c r="O25" s="342">
        <f t="shared" si="4"/>
        <v>5000</v>
      </c>
      <c r="P25" s="343">
        <f t="shared" si="5"/>
        <v>0.005</v>
      </c>
      <c r="Q25" s="469"/>
    </row>
    <row r="26" spans="1:17" ht="15.75" customHeight="1">
      <c r="A26" s="276">
        <v>15</v>
      </c>
      <c r="B26" s="345" t="s">
        <v>16</v>
      </c>
      <c r="C26" s="335">
        <v>4865035</v>
      </c>
      <c r="D26" s="348" t="s">
        <v>12</v>
      </c>
      <c r="E26" s="327" t="s">
        <v>347</v>
      </c>
      <c r="F26" s="335">
        <v>-1000</v>
      </c>
      <c r="G26" s="341">
        <v>9585</v>
      </c>
      <c r="H26" s="342">
        <v>8823</v>
      </c>
      <c r="I26" s="342">
        <f t="shared" si="0"/>
        <v>762</v>
      </c>
      <c r="J26" s="342">
        <f t="shared" si="1"/>
        <v>-762000</v>
      </c>
      <c r="K26" s="343">
        <f t="shared" si="2"/>
        <v>-0.762</v>
      </c>
      <c r="L26" s="341">
        <v>20576</v>
      </c>
      <c r="M26" s="342">
        <v>20580</v>
      </c>
      <c r="N26" s="342">
        <f t="shared" si="3"/>
        <v>-4</v>
      </c>
      <c r="O26" s="342">
        <f t="shared" si="4"/>
        <v>4000</v>
      </c>
      <c r="P26" s="343">
        <f t="shared" si="5"/>
        <v>0.004</v>
      </c>
      <c r="Q26" s="469"/>
    </row>
    <row r="27" spans="1:17" ht="15.75" customHeight="1">
      <c r="A27" s="276">
        <v>16</v>
      </c>
      <c r="B27" s="345" t="s">
        <v>17</v>
      </c>
      <c r="C27" s="335">
        <v>4865052</v>
      </c>
      <c r="D27" s="348" t="s">
        <v>12</v>
      </c>
      <c r="E27" s="327" t="s">
        <v>347</v>
      </c>
      <c r="F27" s="335">
        <v>-1000</v>
      </c>
      <c r="G27" s="341">
        <v>16743</v>
      </c>
      <c r="H27" s="342">
        <v>15667</v>
      </c>
      <c r="I27" s="342">
        <f t="shared" si="0"/>
        <v>1076</v>
      </c>
      <c r="J27" s="342">
        <f t="shared" si="1"/>
        <v>-1076000</v>
      </c>
      <c r="K27" s="343">
        <f t="shared" si="2"/>
        <v>-1.076</v>
      </c>
      <c r="L27" s="341">
        <v>271</v>
      </c>
      <c r="M27" s="342">
        <v>271</v>
      </c>
      <c r="N27" s="342">
        <f t="shared" si="3"/>
        <v>0</v>
      </c>
      <c r="O27" s="342">
        <f t="shared" si="4"/>
        <v>0</v>
      </c>
      <c r="P27" s="343">
        <f t="shared" si="5"/>
        <v>0</v>
      </c>
      <c r="Q27" s="469"/>
    </row>
    <row r="28" spans="1:17" ht="15.75" customHeight="1">
      <c r="A28" s="276"/>
      <c r="B28" s="346" t="s">
        <v>27</v>
      </c>
      <c r="C28" s="335"/>
      <c r="D28" s="349"/>
      <c r="E28" s="327"/>
      <c r="F28" s="335"/>
      <c r="G28" s="341"/>
      <c r="H28" s="342"/>
      <c r="I28" s="342"/>
      <c r="J28" s="342"/>
      <c r="K28" s="343"/>
      <c r="L28" s="341"/>
      <c r="M28" s="342"/>
      <c r="N28" s="342"/>
      <c r="O28" s="342"/>
      <c r="P28" s="343"/>
      <c r="Q28" s="469"/>
    </row>
    <row r="29" spans="1:17" ht="15.75" customHeight="1">
      <c r="A29" s="276">
        <v>17</v>
      </c>
      <c r="B29" s="345" t="s">
        <v>434</v>
      </c>
      <c r="C29" s="335">
        <v>5295159</v>
      </c>
      <c r="D29" s="348" t="s">
        <v>12</v>
      </c>
      <c r="E29" s="327" t="s">
        <v>347</v>
      </c>
      <c r="F29" s="335">
        <v>400</v>
      </c>
      <c r="G29" s="341">
        <v>16</v>
      </c>
      <c r="H29" s="342">
        <v>16</v>
      </c>
      <c r="I29" s="342">
        <f aca="true" t="shared" si="6" ref="I29:I35">G29-H29</f>
        <v>0</v>
      </c>
      <c r="J29" s="342">
        <f aca="true" t="shared" si="7" ref="J29:J35">$F29*I29</f>
        <v>0</v>
      </c>
      <c r="K29" s="343">
        <f aca="true" t="shared" si="8" ref="K29:K35">J29/1000000</f>
        <v>0</v>
      </c>
      <c r="L29" s="341">
        <v>5784</v>
      </c>
      <c r="M29" s="342">
        <v>6114</v>
      </c>
      <c r="N29" s="342">
        <f aca="true" t="shared" si="9" ref="N29:N35">L29-M29</f>
        <v>-330</v>
      </c>
      <c r="O29" s="342">
        <f aca="true" t="shared" si="10" ref="O29:O35">$F29*N29</f>
        <v>-132000</v>
      </c>
      <c r="P29" s="343">
        <f aca="true" t="shared" si="11" ref="P29:P35">O29/1000000</f>
        <v>-0.132</v>
      </c>
      <c r="Q29" s="506"/>
    </row>
    <row r="30" spans="1:17" ht="15.75" customHeight="1">
      <c r="A30" s="276">
        <v>18</v>
      </c>
      <c r="B30" s="345" t="s">
        <v>28</v>
      </c>
      <c r="C30" s="335">
        <v>4864887</v>
      </c>
      <c r="D30" s="348" t="s">
        <v>12</v>
      </c>
      <c r="E30" s="327" t="s">
        <v>347</v>
      </c>
      <c r="F30" s="335">
        <v>1000</v>
      </c>
      <c r="G30" s="341">
        <v>795</v>
      </c>
      <c r="H30" s="342">
        <v>795</v>
      </c>
      <c r="I30" s="342">
        <f t="shared" si="6"/>
        <v>0</v>
      </c>
      <c r="J30" s="342">
        <f t="shared" si="7"/>
        <v>0</v>
      </c>
      <c r="K30" s="343">
        <f t="shared" si="8"/>
        <v>0</v>
      </c>
      <c r="L30" s="341">
        <v>27439</v>
      </c>
      <c r="M30" s="342">
        <v>27627</v>
      </c>
      <c r="N30" s="342">
        <f t="shared" si="9"/>
        <v>-188</v>
      </c>
      <c r="O30" s="342">
        <f t="shared" si="10"/>
        <v>-188000</v>
      </c>
      <c r="P30" s="343">
        <f t="shared" si="11"/>
        <v>-0.188</v>
      </c>
      <c r="Q30" s="469"/>
    </row>
    <row r="31" spans="1:17" ht="15.75" customHeight="1">
      <c r="A31" s="276">
        <v>19</v>
      </c>
      <c r="B31" s="345" t="s">
        <v>29</v>
      </c>
      <c r="C31" s="335">
        <v>4864880</v>
      </c>
      <c r="D31" s="348" t="s">
        <v>12</v>
      </c>
      <c r="E31" s="327" t="s">
        <v>347</v>
      </c>
      <c r="F31" s="335">
        <v>500</v>
      </c>
      <c r="G31" s="341">
        <v>651</v>
      </c>
      <c r="H31" s="342">
        <v>650</v>
      </c>
      <c r="I31" s="342">
        <f>G31-H31</f>
        <v>1</v>
      </c>
      <c r="J31" s="342">
        <f>$F31*I31</f>
        <v>500</v>
      </c>
      <c r="K31" s="343">
        <f>J31/1000000</f>
        <v>0.0005</v>
      </c>
      <c r="L31" s="341">
        <v>218</v>
      </c>
      <c r="M31" s="342">
        <v>156</v>
      </c>
      <c r="N31" s="342">
        <f>L31-M31</f>
        <v>62</v>
      </c>
      <c r="O31" s="342">
        <f>$F31*N31</f>
        <v>31000</v>
      </c>
      <c r="P31" s="343">
        <f>O31/1000000</f>
        <v>0.031</v>
      </c>
      <c r="Q31" s="469"/>
    </row>
    <row r="32" spans="1:17" ht="15.75" customHeight="1">
      <c r="A32" s="276">
        <v>20</v>
      </c>
      <c r="B32" s="345" t="s">
        <v>30</v>
      </c>
      <c r="C32" s="335">
        <v>4864799</v>
      </c>
      <c r="D32" s="348" t="s">
        <v>12</v>
      </c>
      <c r="E32" s="327" t="s">
        <v>347</v>
      </c>
      <c r="F32" s="335">
        <v>100</v>
      </c>
      <c r="G32" s="341">
        <v>126817</v>
      </c>
      <c r="H32" s="342">
        <v>126709</v>
      </c>
      <c r="I32" s="342">
        <f t="shared" si="6"/>
        <v>108</v>
      </c>
      <c r="J32" s="342">
        <f t="shared" si="7"/>
        <v>10800</v>
      </c>
      <c r="K32" s="343">
        <f t="shared" si="8"/>
        <v>0.0108</v>
      </c>
      <c r="L32" s="341">
        <v>255249</v>
      </c>
      <c r="M32" s="342">
        <v>254833</v>
      </c>
      <c r="N32" s="342">
        <f t="shared" si="9"/>
        <v>416</v>
      </c>
      <c r="O32" s="342">
        <f t="shared" si="10"/>
        <v>41600</v>
      </c>
      <c r="P32" s="343">
        <f t="shared" si="11"/>
        <v>0.0416</v>
      </c>
      <c r="Q32" s="469"/>
    </row>
    <row r="33" spans="1:17" ht="15.75" customHeight="1">
      <c r="A33" s="276">
        <v>21</v>
      </c>
      <c r="B33" s="345" t="s">
        <v>31</v>
      </c>
      <c r="C33" s="335">
        <v>4864888</v>
      </c>
      <c r="D33" s="348" t="s">
        <v>12</v>
      </c>
      <c r="E33" s="327" t="s">
        <v>347</v>
      </c>
      <c r="F33" s="335">
        <v>1000</v>
      </c>
      <c r="G33" s="341">
        <v>996179</v>
      </c>
      <c r="H33" s="342">
        <v>996179</v>
      </c>
      <c r="I33" s="342">
        <f t="shared" si="6"/>
        <v>0</v>
      </c>
      <c r="J33" s="342">
        <f t="shared" si="7"/>
        <v>0</v>
      </c>
      <c r="K33" s="343">
        <f t="shared" si="8"/>
        <v>0</v>
      </c>
      <c r="L33" s="341">
        <v>991553</v>
      </c>
      <c r="M33" s="342">
        <v>992035</v>
      </c>
      <c r="N33" s="342">
        <f t="shared" si="9"/>
        <v>-482</v>
      </c>
      <c r="O33" s="342">
        <f t="shared" si="10"/>
        <v>-482000</v>
      </c>
      <c r="P33" s="343">
        <f t="shared" si="11"/>
        <v>-0.482</v>
      </c>
      <c r="Q33" s="469"/>
    </row>
    <row r="34" spans="1:17" ht="15.75" customHeight="1">
      <c r="A34" s="276">
        <v>22</v>
      </c>
      <c r="B34" s="345" t="s">
        <v>375</v>
      </c>
      <c r="C34" s="335">
        <v>5128402</v>
      </c>
      <c r="D34" s="348" t="s">
        <v>12</v>
      </c>
      <c r="E34" s="327" t="s">
        <v>347</v>
      </c>
      <c r="F34" s="335">
        <v>1000</v>
      </c>
      <c r="G34" s="341">
        <v>507</v>
      </c>
      <c r="H34" s="342">
        <v>507</v>
      </c>
      <c r="I34" s="342">
        <f t="shared" si="6"/>
        <v>0</v>
      </c>
      <c r="J34" s="342">
        <f t="shared" si="7"/>
        <v>0</v>
      </c>
      <c r="K34" s="343">
        <f t="shared" si="8"/>
        <v>0</v>
      </c>
      <c r="L34" s="341">
        <v>90</v>
      </c>
      <c r="M34" s="342">
        <v>502</v>
      </c>
      <c r="N34" s="342">
        <f t="shared" si="9"/>
        <v>-412</v>
      </c>
      <c r="O34" s="342">
        <f t="shared" si="10"/>
        <v>-412000</v>
      </c>
      <c r="P34" s="343">
        <f t="shared" si="11"/>
        <v>-0.412</v>
      </c>
      <c r="Q34" s="480"/>
    </row>
    <row r="35" spans="1:16" ht="15.75" customHeight="1">
      <c r="A35" s="276">
        <v>23</v>
      </c>
      <c r="B35" s="345" t="s">
        <v>415</v>
      </c>
      <c r="C35" s="335">
        <v>5295124</v>
      </c>
      <c r="D35" s="348" t="s">
        <v>12</v>
      </c>
      <c r="E35" s="327" t="s">
        <v>347</v>
      </c>
      <c r="F35" s="335">
        <v>100</v>
      </c>
      <c r="G35" s="341">
        <v>72821</v>
      </c>
      <c r="H35" s="342">
        <v>72815</v>
      </c>
      <c r="I35" s="342">
        <f t="shared" si="6"/>
        <v>6</v>
      </c>
      <c r="J35" s="342">
        <f t="shared" si="7"/>
        <v>600</v>
      </c>
      <c r="K35" s="343">
        <f t="shared" si="8"/>
        <v>0.0006</v>
      </c>
      <c r="L35" s="341">
        <v>7547</v>
      </c>
      <c r="M35" s="342">
        <v>7303</v>
      </c>
      <c r="N35" s="342">
        <f t="shared" si="9"/>
        <v>244</v>
      </c>
      <c r="O35" s="342">
        <f t="shared" si="10"/>
        <v>24400</v>
      </c>
      <c r="P35" s="343">
        <f t="shared" si="11"/>
        <v>0.0244</v>
      </c>
    </row>
    <row r="36" spans="1:17" ht="15.75" customHeight="1">
      <c r="A36" s="276"/>
      <c r="B36" s="347" t="s">
        <v>32</v>
      </c>
      <c r="C36" s="335"/>
      <c r="D36" s="348"/>
      <c r="E36" s="327"/>
      <c r="F36" s="335"/>
      <c r="G36" s="341"/>
      <c r="H36" s="342"/>
      <c r="I36" s="342"/>
      <c r="J36" s="342"/>
      <c r="K36" s="343"/>
      <c r="L36" s="341"/>
      <c r="M36" s="342"/>
      <c r="N36" s="342"/>
      <c r="O36" s="342"/>
      <c r="P36" s="343"/>
      <c r="Q36" s="469"/>
    </row>
    <row r="37" spans="1:17" ht="15.75" customHeight="1">
      <c r="A37" s="276">
        <v>24</v>
      </c>
      <c r="B37" s="345" t="s">
        <v>372</v>
      </c>
      <c r="C37" s="335">
        <v>4865057</v>
      </c>
      <c r="D37" s="348" t="s">
        <v>12</v>
      </c>
      <c r="E37" s="327" t="s">
        <v>347</v>
      </c>
      <c r="F37" s="335">
        <v>1000</v>
      </c>
      <c r="G37" s="341">
        <v>626612</v>
      </c>
      <c r="H37" s="342">
        <v>628575</v>
      </c>
      <c r="I37" s="342">
        <f>G37-H37</f>
        <v>-1963</v>
      </c>
      <c r="J37" s="342">
        <f>$F37*I37</f>
        <v>-1963000</v>
      </c>
      <c r="K37" s="343">
        <f>J37/1000000</f>
        <v>-1.963</v>
      </c>
      <c r="L37" s="341">
        <v>796080</v>
      </c>
      <c r="M37" s="342">
        <v>796080</v>
      </c>
      <c r="N37" s="342">
        <f>L37-M37</f>
        <v>0</v>
      </c>
      <c r="O37" s="342">
        <f>$F37*N37</f>
        <v>0</v>
      </c>
      <c r="P37" s="343">
        <f>O37/1000000</f>
        <v>0</v>
      </c>
      <c r="Q37" s="480"/>
    </row>
    <row r="38" spans="1:17" ht="15.75" customHeight="1">
      <c r="A38" s="276">
        <v>25</v>
      </c>
      <c r="B38" s="345" t="s">
        <v>373</v>
      </c>
      <c r="C38" s="335">
        <v>4865058</v>
      </c>
      <c r="D38" s="348" t="s">
        <v>12</v>
      </c>
      <c r="E38" s="327" t="s">
        <v>347</v>
      </c>
      <c r="F38" s="335">
        <v>1000</v>
      </c>
      <c r="G38" s="341">
        <v>617884</v>
      </c>
      <c r="H38" s="342">
        <v>620063</v>
      </c>
      <c r="I38" s="342">
        <f>G38-H38</f>
        <v>-2179</v>
      </c>
      <c r="J38" s="342">
        <f>$F38*I38</f>
        <v>-2179000</v>
      </c>
      <c r="K38" s="343">
        <f>J38/1000000</f>
        <v>-2.179</v>
      </c>
      <c r="L38" s="341">
        <v>829250</v>
      </c>
      <c r="M38" s="342">
        <v>829250</v>
      </c>
      <c r="N38" s="342">
        <f>L38-M38</f>
        <v>0</v>
      </c>
      <c r="O38" s="342">
        <f>$F38*N38</f>
        <v>0</v>
      </c>
      <c r="P38" s="343">
        <f>O38/1000000</f>
        <v>0</v>
      </c>
      <c r="Q38" s="480"/>
    </row>
    <row r="39" spans="1:17" ht="15.75" customHeight="1">
      <c r="A39" s="276">
        <v>26</v>
      </c>
      <c r="B39" s="345" t="s">
        <v>33</v>
      </c>
      <c r="C39" s="335">
        <v>4902506</v>
      </c>
      <c r="D39" s="348" t="s">
        <v>12</v>
      </c>
      <c r="E39" s="327" t="s">
        <v>347</v>
      </c>
      <c r="F39" s="335">
        <v>400</v>
      </c>
      <c r="G39" s="341">
        <v>859</v>
      </c>
      <c r="H39" s="277">
        <v>1034</v>
      </c>
      <c r="I39" s="277">
        <f>G39-H39</f>
        <v>-175</v>
      </c>
      <c r="J39" s="277">
        <f>$F39*I39</f>
        <v>-70000</v>
      </c>
      <c r="K39" s="767">
        <f>J39/1000000</f>
        <v>-0.07</v>
      </c>
      <c r="L39" s="341">
        <v>999053</v>
      </c>
      <c r="M39" s="277">
        <v>999053</v>
      </c>
      <c r="N39" s="277">
        <f>L39-M39</f>
        <v>0</v>
      </c>
      <c r="O39" s="277">
        <f>$F39*N39</f>
        <v>0</v>
      </c>
      <c r="P39" s="767">
        <f>O39/1000000</f>
        <v>0</v>
      </c>
      <c r="Q39" s="506"/>
    </row>
    <row r="40" spans="1:17" ht="15.75" customHeight="1">
      <c r="A40" s="276">
        <v>27</v>
      </c>
      <c r="B40" s="345" t="s">
        <v>34</v>
      </c>
      <c r="C40" s="335">
        <v>5128405</v>
      </c>
      <c r="D40" s="348" t="s">
        <v>12</v>
      </c>
      <c r="E40" s="327" t="s">
        <v>347</v>
      </c>
      <c r="F40" s="335">
        <v>500</v>
      </c>
      <c r="G40" s="341">
        <v>5823</v>
      </c>
      <c r="H40" s="342">
        <v>5751</v>
      </c>
      <c r="I40" s="342">
        <f>G40-H40</f>
        <v>72</v>
      </c>
      <c r="J40" s="342">
        <f>$F40*I40</f>
        <v>36000</v>
      </c>
      <c r="K40" s="343">
        <f>J40/1000000</f>
        <v>0.036</v>
      </c>
      <c r="L40" s="341">
        <v>2406</v>
      </c>
      <c r="M40" s="342">
        <v>2406</v>
      </c>
      <c r="N40" s="342">
        <f>L40-M40</f>
        <v>0</v>
      </c>
      <c r="O40" s="342">
        <f>$F40*N40</f>
        <v>0</v>
      </c>
      <c r="P40" s="343">
        <f>O40/1000000</f>
        <v>0</v>
      </c>
      <c r="Q40" s="469"/>
    </row>
    <row r="41" spans="1:17" ht="16.5" customHeight="1">
      <c r="A41" s="276"/>
      <c r="B41" s="346" t="s">
        <v>35</v>
      </c>
      <c r="C41" s="335"/>
      <c r="D41" s="349"/>
      <c r="E41" s="327"/>
      <c r="F41" s="335"/>
      <c r="G41" s="341"/>
      <c r="H41" s="342"/>
      <c r="I41" s="342"/>
      <c r="J41" s="342"/>
      <c r="K41" s="343"/>
      <c r="L41" s="341"/>
      <c r="M41" s="342"/>
      <c r="N41" s="342"/>
      <c r="O41" s="342"/>
      <c r="P41" s="343"/>
      <c r="Q41" s="469"/>
    </row>
    <row r="42" spans="1:17" ht="15" customHeight="1">
      <c r="A42" s="276">
        <v>28</v>
      </c>
      <c r="B42" s="345" t="s">
        <v>36</v>
      </c>
      <c r="C42" s="335">
        <v>4865041</v>
      </c>
      <c r="D42" s="348" t="s">
        <v>12</v>
      </c>
      <c r="E42" s="327" t="s">
        <v>347</v>
      </c>
      <c r="F42" s="335">
        <v>-1000</v>
      </c>
      <c r="G42" s="341">
        <v>365</v>
      </c>
      <c r="H42" s="342">
        <v>73</v>
      </c>
      <c r="I42" s="342">
        <f>G42-H42</f>
        <v>292</v>
      </c>
      <c r="J42" s="342">
        <f>$F42*I42</f>
        <v>-292000</v>
      </c>
      <c r="K42" s="343">
        <f>J42/1000000</f>
        <v>-0.292</v>
      </c>
      <c r="L42" s="341">
        <v>999896</v>
      </c>
      <c r="M42" s="342">
        <v>999930</v>
      </c>
      <c r="N42" s="342">
        <f>L42-M42</f>
        <v>-34</v>
      </c>
      <c r="O42" s="342">
        <f>$F42*N42</f>
        <v>34000</v>
      </c>
      <c r="P42" s="343">
        <f>O42/1000000</f>
        <v>0.034</v>
      </c>
      <c r="Q42" s="469"/>
    </row>
    <row r="43" spans="1:17" ht="13.5" customHeight="1">
      <c r="A43" s="276">
        <v>29</v>
      </c>
      <c r="B43" s="345" t="s">
        <v>16</v>
      </c>
      <c r="C43" s="335">
        <v>4865036</v>
      </c>
      <c r="D43" s="348" t="s">
        <v>12</v>
      </c>
      <c r="E43" s="327" t="s">
        <v>347</v>
      </c>
      <c r="F43" s="335">
        <v>-1000</v>
      </c>
      <c r="G43" s="341">
        <v>14154</v>
      </c>
      <c r="H43" s="342">
        <v>13336</v>
      </c>
      <c r="I43" s="342">
        <f>G43-H43</f>
        <v>818</v>
      </c>
      <c r="J43" s="342">
        <f>$F43*I43</f>
        <v>-818000</v>
      </c>
      <c r="K43" s="343">
        <f>J43/1000000</f>
        <v>-0.818</v>
      </c>
      <c r="L43" s="341">
        <v>996895</v>
      </c>
      <c r="M43" s="342">
        <v>996895</v>
      </c>
      <c r="N43" s="342">
        <f>L43-M43</f>
        <v>0</v>
      </c>
      <c r="O43" s="342">
        <f>$F43*N43</f>
        <v>0</v>
      </c>
      <c r="P43" s="343">
        <f>O43/1000000</f>
        <v>0</v>
      </c>
      <c r="Q43" s="466"/>
    </row>
    <row r="44" spans="1:17" ht="13.5" customHeight="1">
      <c r="A44" s="277">
        <v>30</v>
      </c>
      <c r="B44" s="345" t="s">
        <v>17</v>
      </c>
      <c r="C44" s="335">
        <v>5295168</v>
      </c>
      <c r="D44" s="348" t="s">
        <v>12</v>
      </c>
      <c r="E44" s="327" t="s">
        <v>347</v>
      </c>
      <c r="F44" s="335">
        <v>-1000</v>
      </c>
      <c r="G44" s="341">
        <v>18889</v>
      </c>
      <c r="H44" s="342">
        <v>18889</v>
      </c>
      <c r="I44" s="342">
        <f>G44-H44</f>
        <v>0</v>
      </c>
      <c r="J44" s="342">
        <f>$F44*I44</f>
        <v>0</v>
      </c>
      <c r="K44" s="343">
        <f>J44/1000000</f>
        <v>0</v>
      </c>
      <c r="L44" s="341">
        <v>497</v>
      </c>
      <c r="M44" s="342">
        <v>497</v>
      </c>
      <c r="N44" s="342">
        <f>L44-M44</f>
        <v>0</v>
      </c>
      <c r="O44" s="342">
        <f>$F44*N44</f>
        <v>0</v>
      </c>
      <c r="P44" s="343">
        <f>O44/1000000</f>
        <v>0</v>
      </c>
      <c r="Q44" s="466"/>
    </row>
    <row r="45" spans="2:17" ht="14.25" customHeight="1">
      <c r="B45" s="346" t="s">
        <v>37</v>
      </c>
      <c r="C45" s="335"/>
      <c r="D45" s="349"/>
      <c r="E45" s="327"/>
      <c r="F45" s="335"/>
      <c r="G45" s="341"/>
      <c r="H45" s="342"/>
      <c r="I45" s="342"/>
      <c r="J45" s="342"/>
      <c r="K45" s="343"/>
      <c r="L45" s="341"/>
      <c r="M45" s="342"/>
      <c r="N45" s="342"/>
      <c r="O45" s="342"/>
      <c r="P45" s="343"/>
      <c r="Q45" s="469"/>
    </row>
    <row r="46" spans="1:17" ht="15.75" customHeight="1">
      <c r="A46" s="276">
        <v>31</v>
      </c>
      <c r="B46" s="345" t="s">
        <v>38</v>
      </c>
      <c r="C46" s="335">
        <v>4864989</v>
      </c>
      <c r="D46" s="348" t="s">
        <v>12</v>
      </c>
      <c r="E46" s="327" t="s">
        <v>347</v>
      </c>
      <c r="F46" s="335">
        <v>-1000</v>
      </c>
      <c r="G46" s="341">
        <v>10096</v>
      </c>
      <c r="H46" s="342">
        <v>9457</v>
      </c>
      <c r="I46" s="342">
        <f>G46-H46</f>
        <v>639</v>
      </c>
      <c r="J46" s="342">
        <f>$F46*I46</f>
        <v>-639000</v>
      </c>
      <c r="K46" s="343">
        <f>J46/1000000</f>
        <v>-0.639</v>
      </c>
      <c r="L46" s="341">
        <v>999422</v>
      </c>
      <c r="M46" s="342">
        <v>999504</v>
      </c>
      <c r="N46" s="342">
        <f>L46-M46</f>
        <v>-82</v>
      </c>
      <c r="O46" s="342">
        <f>$F46*N46</f>
        <v>82000</v>
      </c>
      <c r="P46" s="343">
        <f>O46/1000000</f>
        <v>0.082</v>
      </c>
      <c r="Q46" s="469"/>
    </row>
    <row r="47" spans="1:17" ht="15.75" customHeight="1">
      <c r="A47" s="276"/>
      <c r="B47" s="346" t="s">
        <v>383</v>
      </c>
      <c r="C47" s="335"/>
      <c r="D47" s="348"/>
      <c r="E47" s="327"/>
      <c r="F47" s="335"/>
      <c r="G47" s="341"/>
      <c r="H47" s="342"/>
      <c r="I47" s="342"/>
      <c r="J47" s="342"/>
      <c r="K47" s="343"/>
      <c r="L47" s="341"/>
      <c r="M47" s="342"/>
      <c r="N47" s="342"/>
      <c r="O47" s="342"/>
      <c r="P47" s="343"/>
      <c r="Q47" s="469"/>
    </row>
    <row r="48" spans="1:17" ht="15.75" customHeight="1">
      <c r="A48" s="276">
        <v>32</v>
      </c>
      <c r="B48" s="345" t="s">
        <v>433</v>
      </c>
      <c r="C48" s="335">
        <v>5295166</v>
      </c>
      <c r="D48" s="348" t="s">
        <v>12</v>
      </c>
      <c r="E48" s="327" t="s">
        <v>347</v>
      </c>
      <c r="F48" s="335">
        <v>-1000</v>
      </c>
      <c r="G48" s="341">
        <v>47729</v>
      </c>
      <c r="H48" s="342">
        <v>46796</v>
      </c>
      <c r="I48" s="342">
        <f>G48-H48</f>
        <v>933</v>
      </c>
      <c r="J48" s="342">
        <f>$F48*I48</f>
        <v>-933000</v>
      </c>
      <c r="K48" s="343">
        <f>J48/1000000</f>
        <v>-0.933</v>
      </c>
      <c r="L48" s="341">
        <v>999993</v>
      </c>
      <c r="M48" s="342">
        <v>999993</v>
      </c>
      <c r="N48" s="342">
        <f>L48-M48</f>
        <v>0</v>
      </c>
      <c r="O48" s="342">
        <f>$F48*N48</f>
        <v>0</v>
      </c>
      <c r="P48" s="343">
        <f>O48/1000000</f>
        <v>0</v>
      </c>
      <c r="Q48" s="469"/>
    </row>
    <row r="49" spans="1:17" ht="15.75" customHeight="1">
      <c r="A49" s="276"/>
      <c r="B49" s="345"/>
      <c r="C49" s="335">
        <v>4864973</v>
      </c>
      <c r="D49" s="348" t="s">
        <v>12</v>
      </c>
      <c r="E49" s="327" t="s">
        <v>347</v>
      </c>
      <c r="F49" s="335">
        <v>-2000</v>
      </c>
      <c r="G49" s="341">
        <v>711</v>
      </c>
      <c r="H49" s="342">
        <v>0</v>
      </c>
      <c r="I49" s="342">
        <f>G49-H49</f>
        <v>711</v>
      </c>
      <c r="J49" s="342">
        <f>$F49*I49</f>
        <v>-1422000</v>
      </c>
      <c r="K49" s="343">
        <f>J49/1000000</f>
        <v>-1.422</v>
      </c>
      <c r="L49" s="341">
        <v>0</v>
      </c>
      <c r="M49" s="342">
        <v>0</v>
      </c>
      <c r="N49" s="342">
        <f>L49-M49</f>
        <v>0</v>
      </c>
      <c r="O49" s="342">
        <f>$F49*N49</f>
        <v>0</v>
      </c>
      <c r="P49" s="343">
        <f>O49/1000000</f>
        <v>0</v>
      </c>
      <c r="Q49" s="469" t="s">
        <v>459</v>
      </c>
    </row>
    <row r="50" spans="1:17" ht="18.75" customHeight="1">
      <c r="A50" s="276">
        <v>33</v>
      </c>
      <c r="B50" s="345" t="s">
        <v>390</v>
      </c>
      <c r="C50" s="335">
        <v>4864992</v>
      </c>
      <c r="D50" s="348" t="s">
        <v>12</v>
      </c>
      <c r="E50" s="327" t="s">
        <v>347</v>
      </c>
      <c r="F50" s="335">
        <v>-1000</v>
      </c>
      <c r="G50" s="341">
        <v>18373</v>
      </c>
      <c r="H50" s="342">
        <v>17309</v>
      </c>
      <c r="I50" s="342">
        <f>G50-H50</f>
        <v>1064</v>
      </c>
      <c r="J50" s="342">
        <f>$F50*I50</f>
        <v>-1064000</v>
      </c>
      <c r="K50" s="343">
        <f>J50/1000000</f>
        <v>-1.064</v>
      </c>
      <c r="L50" s="341">
        <v>998803</v>
      </c>
      <c r="M50" s="342">
        <v>998803</v>
      </c>
      <c r="N50" s="342">
        <f>L50-M50</f>
        <v>0</v>
      </c>
      <c r="O50" s="342">
        <f>$F50*N50</f>
        <v>0</v>
      </c>
      <c r="P50" s="343">
        <f>O50/1000000</f>
        <v>0</v>
      </c>
      <c r="Q50" s="494"/>
    </row>
    <row r="51" spans="1:17" ht="15.75" customHeight="1">
      <c r="A51" s="276">
        <v>34</v>
      </c>
      <c r="B51" s="345" t="s">
        <v>384</v>
      </c>
      <c r="C51" s="335">
        <v>4864981</v>
      </c>
      <c r="D51" s="348" t="s">
        <v>12</v>
      </c>
      <c r="E51" s="327" t="s">
        <v>347</v>
      </c>
      <c r="F51" s="335">
        <v>-1000</v>
      </c>
      <c r="G51" s="341">
        <v>38676</v>
      </c>
      <c r="H51" s="342">
        <v>35789</v>
      </c>
      <c r="I51" s="342">
        <f>G51-H51</f>
        <v>2887</v>
      </c>
      <c r="J51" s="342">
        <f>$F51*I51</f>
        <v>-2887000</v>
      </c>
      <c r="K51" s="343">
        <f>J51/1000000</f>
        <v>-2.887</v>
      </c>
      <c r="L51" s="341">
        <v>1605</v>
      </c>
      <c r="M51" s="342">
        <v>1606</v>
      </c>
      <c r="N51" s="342">
        <f>L51-M51</f>
        <v>-1</v>
      </c>
      <c r="O51" s="342">
        <f>$F51*N51</f>
        <v>1000</v>
      </c>
      <c r="P51" s="343">
        <f>O51/1000000</f>
        <v>0.001</v>
      </c>
      <c r="Q51" s="494"/>
    </row>
    <row r="52" spans="1:17" ht="12" customHeight="1">
      <c r="A52" s="276"/>
      <c r="B52" s="347" t="s">
        <v>404</v>
      </c>
      <c r="C52" s="335"/>
      <c r="D52" s="348"/>
      <c r="E52" s="327"/>
      <c r="F52" s="335"/>
      <c r="G52" s="341"/>
      <c r="H52" s="342"/>
      <c r="I52" s="342"/>
      <c r="J52" s="342"/>
      <c r="K52" s="343"/>
      <c r="L52" s="341"/>
      <c r="M52" s="342"/>
      <c r="N52" s="342"/>
      <c r="O52" s="342"/>
      <c r="P52" s="343"/>
      <c r="Q52" s="470"/>
    </row>
    <row r="53" spans="1:17" ht="15.75" customHeight="1">
      <c r="A53" s="276">
        <v>35</v>
      </c>
      <c r="B53" s="345" t="s">
        <v>15</v>
      </c>
      <c r="C53" s="335">
        <v>5128463</v>
      </c>
      <c r="D53" s="348" t="s">
        <v>12</v>
      </c>
      <c r="E53" s="327" t="s">
        <v>347</v>
      </c>
      <c r="F53" s="335">
        <v>-1000</v>
      </c>
      <c r="G53" s="341">
        <v>10811</v>
      </c>
      <c r="H53" s="342">
        <v>9765</v>
      </c>
      <c r="I53" s="342">
        <f>G53-H53</f>
        <v>1046</v>
      </c>
      <c r="J53" s="342">
        <f>$F53*I53</f>
        <v>-1046000</v>
      </c>
      <c r="K53" s="343">
        <f>J53/1000000</f>
        <v>-1.046</v>
      </c>
      <c r="L53" s="341">
        <v>998414</v>
      </c>
      <c r="M53" s="342">
        <v>998414</v>
      </c>
      <c r="N53" s="342">
        <f>L53-M53</f>
        <v>0</v>
      </c>
      <c r="O53" s="342">
        <f>$F53*N53</f>
        <v>0</v>
      </c>
      <c r="P53" s="343">
        <f>O53/1000000</f>
        <v>0</v>
      </c>
      <c r="Q53" s="470"/>
    </row>
    <row r="54" spans="1:17" ht="18.75" customHeight="1">
      <c r="A54" s="276">
        <v>36</v>
      </c>
      <c r="B54" s="345" t="s">
        <v>16</v>
      </c>
      <c r="C54" s="335">
        <v>5128468</v>
      </c>
      <c r="D54" s="348" t="s">
        <v>12</v>
      </c>
      <c r="E54" s="327" t="s">
        <v>347</v>
      </c>
      <c r="F54" s="335">
        <v>-1000</v>
      </c>
      <c r="G54" s="341">
        <v>3862</v>
      </c>
      <c r="H54" s="342">
        <v>2674</v>
      </c>
      <c r="I54" s="342">
        <f>G54-H54</f>
        <v>1188</v>
      </c>
      <c r="J54" s="342">
        <f>$F54*I54</f>
        <v>-1188000</v>
      </c>
      <c r="K54" s="343">
        <f>J54/1000000</f>
        <v>-1.188</v>
      </c>
      <c r="L54" s="341">
        <v>0</v>
      </c>
      <c r="M54" s="342">
        <v>0</v>
      </c>
      <c r="N54" s="342">
        <f>L54-M54</f>
        <v>0</v>
      </c>
      <c r="O54" s="342">
        <f>$F54*N54</f>
        <v>0</v>
      </c>
      <c r="P54" s="343">
        <f>O54/1000000</f>
        <v>0</v>
      </c>
      <c r="Q54" s="476"/>
    </row>
    <row r="55" spans="1:17" ht="15" customHeight="1">
      <c r="A55" s="276"/>
      <c r="B55" s="347" t="s">
        <v>408</v>
      </c>
      <c r="C55" s="335"/>
      <c r="D55" s="348"/>
      <c r="E55" s="327"/>
      <c r="F55" s="335"/>
      <c r="G55" s="341"/>
      <c r="H55" s="342"/>
      <c r="I55" s="342"/>
      <c r="J55" s="342"/>
      <c r="K55" s="343"/>
      <c r="L55" s="341"/>
      <c r="M55" s="342"/>
      <c r="N55" s="342"/>
      <c r="O55" s="342"/>
      <c r="P55" s="343"/>
      <c r="Q55" s="476"/>
    </row>
    <row r="56" spans="1:17" ht="15.75" customHeight="1">
      <c r="A56" s="276">
        <v>37</v>
      </c>
      <c r="B56" s="345" t="s">
        <v>15</v>
      </c>
      <c r="C56" s="335">
        <v>4864903</v>
      </c>
      <c r="D56" s="348" t="s">
        <v>12</v>
      </c>
      <c r="E56" s="327" t="s">
        <v>347</v>
      </c>
      <c r="F56" s="335">
        <v>-1000</v>
      </c>
      <c r="G56" s="341">
        <v>993176</v>
      </c>
      <c r="H56" s="342">
        <v>993176</v>
      </c>
      <c r="I56" s="342">
        <f>G56-H56</f>
        <v>0</v>
      </c>
      <c r="J56" s="342">
        <f>$F56*I56</f>
        <v>0</v>
      </c>
      <c r="K56" s="343">
        <f>J56/1000000</f>
        <v>0</v>
      </c>
      <c r="L56" s="341">
        <v>998743</v>
      </c>
      <c r="M56" s="342">
        <v>998743</v>
      </c>
      <c r="N56" s="342">
        <f>L56-M56</f>
        <v>0</v>
      </c>
      <c r="O56" s="342">
        <f>$F56*N56</f>
        <v>0</v>
      </c>
      <c r="P56" s="343">
        <f>O56/1000000</f>
        <v>0</v>
      </c>
      <c r="Q56" s="466"/>
    </row>
    <row r="57" spans="1:17" ht="15" customHeight="1">
      <c r="A57" s="276">
        <v>38</v>
      </c>
      <c r="B57" s="345" t="s">
        <v>16</v>
      </c>
      <c r="C57" s="335">
        <v>4864946</v>
      </c>
      <c r="D57" s="348" t="s">
        <v>12</v>
      </c>
      <c r="E57" s="327" t="s">
        <v>347</v>
      </c>
      <c r="F57" s="335">
        <v>-1000</v>
      </c>
      <c r="G57" s="341">
        <v>17112</v>
      </c>
      <c r="H57" s="342">
        <v>16297</v>
      </c>
      <c r="I57" s="342">
        <f>G57-H57</f>
        <v>815</v>
      </c>
      <c r="J57" s="342">
        <f>$F57*I57</f>
        <v>-815000</v>
      </c>
      <c r="K57" s="343">
        <f>J57/1000000</f>
        <v>-0.815</v>
      </c>
      <c r="L57" s="341">
        <v>1400</v>
      </c>
      <c r="M57" s="342">
        <v>1400</v>
      </c>
      <c r="N57" s="342">
        <f>L57-M57</f>
        <v>0</v>
      </c>
      <c r="O57" s="342">
        <f>$F57*N57</f>
        <v>0</v>
      </c>
      <c r="P57" s="343">
        <f>O57/1000000</f>
        <v>0</v>
      </c>
      <c r="Q57" s="466"/>
    </row>
    <row r="58" spans="1:17" ht="14.25" customHeight="1">
      <c r="A58" s="276"/>
      <c r="B58" s="347" t="s">
        <v>382</v>
      </c>
      <c r="C58" s="335"/>
      <c r="D58" s="348"/>
      <c r="E58" s="327"/>
      <c r="F58" s="335"/>
      <c r="G58" s="341"/>
      <c r="H58" s="342"/>
      <c r="I58" s="342"/>
      <c r="J58" s="342"/>
      <c r="K58" s="343"/>
      <c r="L58" s="341"/>
      <c r="M58" s="342"/>
      <c r="N58" s="342"/>
      <c r="O58" s="342"/>
      <c r="P58" s="343"/>
      <c r="Q58" s="469"/>
    </row>
    <row r="59" spans="1:17" ht="14.25" customHeight="1">
      <c r="A59" s="276"/>
      <c r="B59" s="347" t="s">
        <v>43</v>
      </c>
      <c r="C59" s="335"/>
      <c r="D59" s="348"/>
      <c r="E59" s="327"/>
      <c r="F59" s="335"/>
      <c r="G59" s="341"/>
      <c r="H59" s="342"/>
      <c r="I59" s="342"/>
      <c r="J59" s="342"/>
      <c r="K59" s="343"/>
      <c r="L59" s="341"/>
      <c r="M59" s="342"/>
      <c r="N59" s="342"/>
      <c r="O59" s="342"/>
      <c r="P59" s="343"/>
      <c r="Q59" s="469"/>
    </row>
    <row r="60" spans="1:17" ht="15.75" customHeight="1">
      <c r="A60" s="277">
        <v>39</v>
      </c>
      <c r="B60" s="345" t="s">
        <v>44</v>
      </c>
      <c r="C60" s="335">
        <v>4864843</v>
      </c>
      <c r="D60" s="348" t="s">
        <v>12</v>
      </c>
      <c r="E60" s="327" t="s">
        <v>347</v>
      </c>
      <c r="F60" s="335">
        <v>1000</v>
      </c>
      <c r="G60" s="341">
        <v>1938</v>
      </c>
      <c r="H60" s="342">
        <v>1963</v>
      </c>
      <c r="I60" s="342">
        <f>G60-H60</f>
        <v>-25</v>
      </c>
      <c r="J60" s="342">
        <f>$F60*I60</f>
        <v>-25000</v>
      </c>
      <c r="K60" s="343">
        <f>J60/1000000</f>
        <v>-0.025</v>
      </c>
      <c r="L60" s="341">
        <v>27158</v>
      </c>
      <c r="M60" s="342">
        <v>27128</v>
      </c>
      <c r="N60" s="342">
        <f>L60-M60</f>
        <v>30</v>
      </c>
      <c r="O60" s="342">
        <f>$F60*N60</f>
        <v>30000</v>
      </c>
      <c r="P60" s="343">
        <f>O60/1000000</f>
        <v>0.03</v>
      </c>
      <c r="Q60" s="469"/>
    </row>
    <row r="61" spans="1:17" s="512" customFormat="1" ht="15.75" customHeight="1" thickBot="1">
      <c r="A61" s="322">
        <v>40</v>
      </c>
      <c r="B61" s="345" t="s">
        <v>45</v>
      </c>
      <c r="C61" s="315">
        <v>5295123</v>
      </c>
      <c r="D61" s="260" t="s">
        <v>12</v>
      </c>
      <c r="E61" s="261" t="s">
        <v>347</v>
      </c>
      <c r="F61" s="490">
        <v>100</v>
      </c>
      <c r="G61" s="341">
        <v>2303</v>
      </c>
      <c r="H61" s="342">
        <v>971</v>
      </c>
      <c r="I61" s="342">
        <f>G61-H61</f>
        <v>1332</v>
      </c>
      <c r="J61" s="342">
        <f>$F61*I61</f>
        <v>133200</v>
      </c>
      <c r="K61" s="343">
        <f>J61/1000000</f>
        <v>0.1332</v>
      </c>
      <c r="L61" s="341">
        <v>25141</v>
      </c>
      <c r="M61" s="342">
        <v>24833</v>
      </c>
      <c r="N61" s="342">
        <f>L61-M61</f>
        <v>308</v>
      </c>
      <c r="O61" s="342">
        <f>$F61*N61</f>
        <v>30800</v>
      </c>
      <c r="P61" s="343">
        <f>O61/1000000</f>
        <v>0.0308</v>
      </c>
      <c r="Q61" s="491"/>
    </row>
    <row r="62" spans="1:17" ht="21.75" customHeight="1" thickBot="1" thickTop="1">
      <c r="A62" s="277"/>
      <c r="B62" s="489" t="s">
        <v>312</v>
      </c>
      <c r="C62" s="39"/>
      <c r="D62" s="349"/>
      <c r="E62" s="327"/>
      <c r="F62" s="39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584" t="str">
        <f>Q1</f>
        <v>FABRUARY-2017</v>
      </c>
    </row>
    <row r="63" spans="1:17" ht="15.75" customHeight="1" thickTop="1">
      <c r="A63" s="275"/>
      <c r="B63" s="344" t="s">
        <v>46</v>
      </c>
      <c r="C63" s="325"/>
      <c r="D63" s="350"/>
      <c r="E63" s="350"/>
      <c r="F63" s="325"/>
      <c r="G63" s="585"/>
      <c r="H63" s="586"/>
      <c r="I63" s="586"/>
      <c r="J63" s="586"/>
      <c r="K63" s="587"/>
      <c r="L63" s="585"/>
      <c r="M63" s="586"/>
      <c r="N63" s="586"/>
      <c r="O63" s="586"/>
      <c r="P63" s="587"/>
      <c r="Q63" s="588"/>
    </row>
    <row r="64" spans="1:17" ht="15.75" customHeight="1">
      <c r="A64" s="276">
        <v>41</v>
      </c>
      <c r="B64" s="516" t="s">
        <v>83</v>
      </c>
      <c r="C64" s="335">
        <v>4865169</v>
      </c>
      <c r="D64" s="349" t="s">
        <v>12</v>
      </c>
      <c r="E64" s="327" t="s">
        <v>347</v>
      </c>
      <c r="F64" s="335">
        <v>1000</v>
      </c>
      <c r="G64" s="341">
        <v>1360</v>
      </c>
      <c r="H64" s="342">
        <v>1360</v>
      </c>
      <c r="I64" s="342">
        <f>G64-H64</f>
        <v>0</v>
      </c>
      <c r="J64" s="342">
        <f>$F64*I64</f>
        <v>0</v>
      </c>
      <c r="K64" s="343">
        <f>J64/1000000</f>
        <v>0</v>
      </c>
      <c r="L64" s="341">
        <v>61309</v>
      </c>
      <c r="M64" s="342">
        <v>61309</v>
      </c>
      <c r="N64" s="342">
        <f>L64-M64</f>
        <v>0</v>
      </c>
      <c r="O64" s="342">
        <f>$F64*N64</f>
        <v>0</v>
      </c>
      <c r="P64" s="343">
        <f>O64/1000000</f>
        <v>0</v>
      </c>
      <c r="Q64" s="469"/>
    </row>
    <row r="65" spans="1:17" ht="15.75" customHeight="1">
      <c r="A65" s="276"/>
      <c r="B65" s="346" t="s">
        <v>309</v>
      </c>
      <c r="C65" s="335"/>
      <c r="D65" s="349"/>
      <c r="E65" s="327"/>
      <c r="F65" s="335"/>
      <c r="G65" s="341"/>
      <c r="H65" s="342"/>
      <c r="I65" s="342"/>
      <c r="J65" s="342"/>
      <c r="K65" s="343"/>
      <c r="L65" s="341"/>
      <c r="M65" s="342"/>
      <c r="N65" s="342"/>
      <c r="O65" s="342"/>
      <c r="P65" s="343"/>
      <c r="Q65" s="469"/>
    </row>
    <row r="66" spans="1:17" ht="15.75" customHeight="1">
      <c r="A66" s="276">
        <v>42</v>
      </c>
      <c r="B66" s="345" t="s">
        <v>308</v>
      </c>
      <c r="C66" s="335">
        <v>4902503</v>
      </c>
      <c r="D66" s="349" t="s">
        <v>12</v>
      </c>
      <c r="E66" s="327" t="s">
        <v>347</v>
      </c>
      <c r="F66" s="751">
        <v>416.66</v>
      </c>
      <c r="G66" s="341">
        <v>998907</v>
      </c>
      <c r="H66" s="342">
        <v>998733</v>
      </c>
      <c r="I66" s="342">
        <f>G66-H66</f>
        <v>174</v>
      </c>
      <c r="J66" s="342">
        <f>$F66*I66</f>
        <v>72498.84000000001</v>
      </c>
      <c r="K66" s="343">
        <f>J66/1000000</f>
        <v>0.07249884000000001</v>
      </c>
      <c r="L66" s="341">
        <v>368</v>
      </c>
      <c r="M66" s="342">
        <v>304</v>
      </c>
      <c r="N66" s="342">
        <f>L66-M66</f>
        <v>64</v>
      </c>
      <c r="O66" s="342">
        <f>$F66*N66</f>
        <v>26666.24</v>
      </c>
      <c r="P66" s="343">
        <f>O66/1000000</f>
        <v>0.02666624</v>
      </c>
      <c r="Q66" s="469"/>
    </row>
    <row r="67" spans="1:17" ht="15.75" customHeight="1">
      <c r="A67" s="276"/>
      <c r="B67" s="303" t="s">
        <v>52</v>
      </c>
      <c r="C67" s="336"/>
      <c r="D67" s="351"/>
      <c r="E67" s="351"/>
      <c r="F67" s="336"/>
      <c r="G67" s="341"/>
      <c r="H67" s="342"/>
      <c r="I67" s="342"/>
      <c r="J67" s="342"/>
      <c r="K67" s="343"/>
      <c r="L67" s="341"/>
      <c r="M67" s="342"/>
      <c r="N67" s="342"/>
      <c r="O67" s="342"/>
      <c r="P67" s="343"/>
      <c r="Q67" s="469"/>
    </row>
    <row r="68" spans="1:17" ht="15.75" customHeight="1">
      <c r="A68" s="276">
        <v>43</v>
      </c>
      <c r="B68" s="495" t="s">
        <v>53</v>
      </c>
      <c r="C68" s="336">
        <v>4865090</v>
      </c>
      <c r="D68" s="496" t="s">
        <v>12</v>
      </c>
      <c r="E68" s="327" t="s">
        <v>347</v>
      </c>
      <c r="F68" s="336">
        <v>100</v>
      </c>
      <c r="G68" s="341">
        <v>9141</v>
      </c>
      <c r="H68" s="342">
        <v>9149</v>
      </c>
      <c r="I68" s="342">
        <f>G68-H68</f>
        <v>-8</v>
      </c>
      <c r="J68" s="342">
        <f>$F68*I68</f>
        <v>-800</v>
      </c>
      <c r="K68" s="343">
        <f>J68/1000000</f>
        <v>-0.0008</v>
      </c>
      <c r="L68" s="341">
        <v>37622</v>
      </c>
      <c r="M68" s="342">
        <v>37637</v>
      </c>
      <c r="N68" s="342">
        <f>L68-M68</f>
        <v>-15</v>
      </c>
      <c r="O68" s="342">
        <f>$F68*N68</f>
        <v>-1500</v>
      </c>
      <c r="P68" s="343">
        <f>O68/1000000</f>
        <v>-0.0015</v>
      </c>
      <c r="Q68" s="517"/>
    </row>
    <row r="69" spans="1:17" ht="15.75" customHeight="1">
      <c r="A69" s="276">
        <v>44</v>
      </c>
      <c r="B69" s="495" t="s">
        <v>54</v>
      </c>
      <c r="C69" s="336">
        <v>4902519</v>
      </c>
      <c r="D69" s="496" t="s">
        <v>12</v>
      </c>
      <c r="E69" s="327" t="s">
        <v>347</v>
      </c>
      <c r="F69" s="336">
        <v>100</v>
      </c>
      <c r="G69" s="341">
        <v>12197</v>
      </c>
      <c r="H69" s="342">
        <v>12230</v>
      </c>
      <c r="I69" s="342">
        <f>G69-H69</f>
        <v>-33</v>
      </c>
      <c r="J69" s="342">
        <f>$F69*I69</f>
        <v>-3300</v>
      </c>
      <c r="K69" s="343">
        <f>J69/1000000</f>
        <v>-0.0033</v>
      </c>
      <c r="L69" s="341">
        <v>72852</v>
      </c>
      <c r="M69" s="342">
        <v>72814</v>
      </c>
      <c r="N69" s="342">
        <f>L69-M69</f>
        <v>38</v>
      </c>
      <c r="O69" s="342">
        <f>$F69*N69</f>
        <v>3800</v>
      </c>
      <c r="P69" s="343">
        <f>O69/1000000</f>
        <v>0.0038</v>
      </c>
      <c r="Q69" s="469"/>
    </row>
    <row r="70" spans="1:17" ht="15.75" customHeight="1">
      <c r="A70" s="276">
        <v>45</v>
      </c>
      <c r="B70" s="495" t="s">
        <v>55</v>
      </c>
      <c r="C70" s="336">
        <v>4902539</v>
      </c>
      <c r="D70" s="496" t="s">
        <v>12</v>
      </c>
      <c r="E70" s="327" t="s">
        <v>347</v>
      </c>
      <c r="F70" s="336">
        <v>100</v>
      </c>
      <c r="G70" s="341">
        <v>751</v>
      </c>
      <c r="H70" s="342">
        <v>705</v>
      </c>
      <c r="I70" s="342">
        <f>G70-H70</f>
        <v>46</v>
      </c>
      <c r="J70" s="342">
        <f>$F70*I70</f>
        <v>4600</v>
      </c>
      <c r="K70" s="343">
        <f>J70/1000000</f>
        <v>0.0046</v>
      </c>
      <c r="L70" s="341">
        <v>13560</v>
      </c>
      <c r="M70" s="342">
        <v>13010</v>
      </c>
      <c r="N70" s="342">
        <f>L70-M70</f>
        <v>550</v>
      </c>
      <c r="O70" s="342">
        <f>$F70*N70</f>
        <v>55000</v>
      </c>
      <c r="P70" s="343">
        <f>O70/1000000</f>
        <v>0.055</v>
      </c>
      <c r="Q70" s="469"/>
    </row>
    <row r="71" spans="1:17" ht="15.75" customHeight="1">
      <c r="A71" s="276"/>
      <c r="B71" s="303" t="s">
        <v>56</v>
      </c>
      <c r="C71" s="336"/>
      <c r="D71" s="351"/>
      <c r="E71" s="351"/>
      <c r="F71" s="336"/>
      <c r="G71" s="341"/>
      <c r="H71" s="342"/>
      <c r="I71" s="342"/>
      <c r="J71" s="342"/>
      <c r="K71" s="343"/>
      <c r="L71" s="341"/>
      <c r="M71" s="342"/>
      <c r="N71" s="342"/>
      <c r="O71" s="342"/>
      <c r="P71" s="343"/>
      <c r="Q71" s="469"/>
    </row>
    <row r="72" spans="1:17" ht="15.75" customHeight="1">
      <c r="A72" s="276">
        <v>46</v>
      </c>
      <c r="B72" s="495" t="s">
        <v>57</v>
      </c>
      <c r="C72" s="336">
        <v>4902591</v>
      </c>
      <c r="D72" s="496" t="s">
        <v>12</v>
      </c>
      <c r="E72" s="327" t="s">
        <v>347</v>
      </c>
      <c r="F72" s="336">
        <v>1333</v>
      </c>
      <c r="G72" s="341">
        <v>57</v>
      </c>
      <c r="H72" s="342">
        <v>24</v>
      </c>
      <c r="I72" s="342">
        <f aca="true" t="shared" si="12" ref="I72:I78">G72-H72</f>
        <v>33</v>
      </c>
      <c r="J72" s="342">
        <f aca="true" t="shared" si="13" ref="J72:J78">$F72*I72</f>
        <v>43989</v>
      </c>
      <c r="K72" s="343">
        <f aca="true" t="shared" si="14" ref="K72:K78">J72/1000000</f>
        <v>0.043989</v>
      </c>
      <c r="L72" s="341">
        <v>10</v>
      </c>
      <c r="M72" s="342">
        <v>5</v>
      </c>
      <c r="N72" s="342">
        <f aca="true" t="shared" si="15" ref="N72:N78">L72-M72</f>
        <v>5</v>
      </c>
      <c r="O72" s="342">
        <f aca="true" t="shared" si="16" ref="O72:O78">$F72*N72</f>
        <v>6665</v>
      </c>
      <c r="P72" s="343">
        <f aca="true" t="shared" si="17" ref="P72:P78">O72/1000000</f>
        <v>0.006665</v>
      </c>
      <c r="Q72" s="469"/>
    </row>
    <row r="73" spans="1:17" ht="15.75" customHeight="1">
      <c r="A73" s="276">
        <v>47</v>
      </c>
      <c r="B73" s="495" t="s">
        <v>58</v>
      </c>
      <c r="C73" s="336">
        <v>4902565</v>
      </c>
      <c r="D73" s="496" t="s">
        <v>12</v>
      </c>
      <c r="E73" s="327" t="s">
        <v>347</v>
      </c>
      <c r="F73" s="336">
        <v>100</v>
      </c>
      <c r="G73" s="341">
        <v>0</v>
      </c>
      <c r="H73" s="342">
        <v>0</v>
      </c>
      <c r="I73" s="342">
        <f t="shared" si="12"/>
        <v>0</v>
      </c>
      <c r="J73" s="342">
        <f t="shared" si="13"/>
        <v>0</v>
      </c>
      <c r="K73" s="343">
        <f t="shared" si="14"/>
        <v>0</v>
      </c>
      <c r="L73" s="341">
        <v>0</v>
      </c>
      <c r="M73" s="342">
        <v>0</v>
      </c>
      <c r="N73" s="342">
        <f t="shared" si="15"/>
        <v>0</v>
      </c>
      <c r="O73" s="342">
        <f t="shared" si="16"/>
        <v>0</v>
      </c>
      <c r="P73" s="343">
        <f t="shared" si="17"/>
        <v>0</v>
      </c>
      <c r="Q73" s="469"/>
    </row>
    <row r="74" spans="1:17" ht="15.75" customHeight="1">
      <c r="A74" s="276">
        <v>48</v>
      </c>
      <c r="B74" s="495" t="s">
        <v>59</v>
      </c>
      <c r="C74" s="336">
        <v>4902523</v>
      </c>
      <c r="D74" s="496" t="s">
        <v>12</v>
      </c>
      <c r="E74" s="327" t="s">
        <v>347</v>
      </c>
      <c r="F74" s="336">
        <v>100</v>
      </c>
      <c r="G74" s="341">
        <v>999815</v>
      </c>
      <c r="H74" s="342">
        <v>999815</v>
      </c>
      <c r="I74" s="342">
        <f t="shared" si="12"/>
        <v>0</v>
      </c>
      <c r="J74" s="342">
        <f t="shared" si="13"/>
        <v>0</v>
      </c>
      <c r="K74" s="343">
        <f t="shared" si="14"/>
        <v>0</v>
      </c>
      <c r="L74" s="341">
        <v>999943</v>
      </c>
      <c r="M74" s="342">
        <v>999943</v>
      </c>
      <c r="N74" s="342">
        <f t="shared" si="15"/>
        <v>0</v>
      </c>
      <c r="O74" s="342">
        <f t="shared" si="16"/>
        <v>0</v>
      </c>
      <c r="P74" s="343">
        <f t="shared" si="17"/>
        <v>0</v>
      </c>
      <c r="Q74" s="469"/>
    </row>
    <row r="75" spans="1:17" ht="15.75" customHeight="1">
      <c r="A75" s="276">
        <v>49</v>
      </c>
      <c r="B75" s="495" t="s">
        <v>60</v>
      </c>
      <c r="C75" s="336">
        <v>4902547</v>
      </c>
      <c r="D75" s="496" t="s">
        <v>12</v>
      </c>
      <c r="E75" s="327" t="s">
        <v>347</v>
      </c>
      <c r="F75" s="336">
        <v>100</v>
      </c>
      <c r="G75" s="341">
        <v>5885</v>
      </c>
      <c r="H75" s="342">
        <v>5885</v>
      </c>
      <c r="I75" s="342">
        <f t="shared" si="12"/>
        <v>0</v>
      </c>
      <c r="J75" s="342">
        <f t="shared" si="13"/>
        <v>0</v>
      </c>
      <c r="K75" s="343">
        <f t="shared" si="14"/>
        <v>0</v>
      </c>
      <c r="L75" s="341">
        <v>8891</v>
      </c>
      <c r="M75" s="342">
        <v>8891</v>
      </c>
      <c r="N75" s="342">
        <f t="shared" si="15"/>
        <v>0</v>
      </c>
      <c r="O75" s="342">
        <f t="shared" si="16"/>
        <v>0</v>
      </c>
      <c r="P75" s="343">
        <f t="shared" si="17"/>
        <v>0</v>
      </c>
      <c r="Q75" s="469"/>
    </row>
    <row r="76" spans="1:17" ht="15.75" customHeight="1">
      <c r="A76" s="276">
        <v>50</v>
      </c>
      <c r="B76" s="495" t="s">
        <v>61</v>
      </c>
      <c r="C76" s="336">
        <v>4902605</v>
      </c>
      <c r="D76" s="496" t="s">
        <v>12</v>
      </c>
      <c r="E76" s="327" t="s">
        <v>347</v>
      </c>
      <c r="F76" s="518">
        <v>1333.33</v>
      </c>
      <c r="G76" s="341">
        <v>0</v>
      </c>
      <c r="H76" s="342">
        <v>0</v>
      </c>
      <c r="I76" s="342">
        <f t="shared" si="12"/>
        <v>0</v>
      </c>
      <c r="J76" s="342">
        <f t="shared" si="13"/>
        <v>0</v>
      </c>
      <c r="K76" s="343">
        <f t="shared" si="14"/>
        <v>0</v>
      </c>
      <c r="L76" s="341">
        <v>0</v>
      </c>
      <c r="M76" s="342">
        <v>0</v>
      </c>
      <c r="N76" s="342">
        <f t="shared" si="15"/>
        <v>0</v>
      </c>
      <c r="O76" s="342">
        <f t="shared" si="16"/>
        <v>0</v>
      </c>
      <c r="P76" s="343">
        <f t="shared" si="17"/>
        <v>0</v>
      </c>
      <c r="Q76" s="506"/>
    </row>
    <row r="77" spans="1:17" ht="15.75" customHeight="1">
      <c r="A77" s="276">
        <v>51</v>
      </c>
      <c r="B77" s="495" t="s">
        <v>62</v>
      </c>
      <c r="C77" s="336">
        <v>5295190</v>
      </c>
      <c r="D77" s="496" t="s">
        <v>12</v>
      </c>
      <c r="E77" s="327" t="s">
        <v>347</v>
      </c>
      <c r="F77" s="336">
        <v>100</v>
      </c>
      <c r="G77" s="341">
        <v>999183</v>
      </c>
      <c r="H77" s="342">
        <v>999400</v>
      </c>
      <c r="I77" s="342">
        <f t="shared" si="12"/>
        <v>-217</v>
      </c>
      <c r="J77" s="342">
        <f t="shared" si="13"/>
        <v>-21700</v>
      </c>
      <c r="K77" s="343">
        <f t="shared" si="14"/>
        <v>-0.0217</v>
      </c>
      <c r="L77" s="341">
        <v>4593</v>
      </c>
      <c r="M77" s="342">
        <v>4538</v>
      </c>
      <c r="N77" s="342">
        <f t="shared" si="15"/>
        <v>55</v>
      </c>
      <c r="O77" s="342">
        <f t="shared" si="16"/>
        <v>5500</v>
      </c>
      <c r="P77" s="343">
        <f t="shared" si="17"/>
        <v>0.0055</v>
      </c>
      <c r="Q77" s="469"/>
    </row>
    <row r="78" spans="1:17" ht="15.75" customHeight="1">
      <c r="A78" s="276">
        <v>52</v>
      </c>
      <c r="B78" s="495" t="s">
        <v>63</v>
      </c>
      <c r="C78" s="336">
        <v>4902529</v>
      </c>
      <c r="D78" s="496" t="s">
        <v>12</v>
      </c>
      <c r="E78" s="327" t="s">
        <v>347</v>
      </c>
      <c r="F78" s="518">
        <v>44.44</v>
      </c>
      <c r="G78" s="341">
        <v>989743</v>
      </c>
      <c r="H78" s="342">
        <v>989743</v>
      </c>
      <c r="I78" s="342">
        <f t="shared" si="12"/>
        <v>0</v>
      </c>
      <c r="J78" s="342">
        <f t="shared" si="13"/>
        <v>0</v>
      </c>
      <c r="K78" s="343">
        <f t="shared" si="14"/>
        <v>0</v>
      </c>
      <c r="L78" s="341">
        <v>390</v>
      </c>
      <c r="M78" s="342">
        <v>390</v>
      </c>
      <c r="N78" s="342">
        <f t="shared" si="15"/>
        <v>0</v>
      </c>
      <c r="O78" s="342">
        <f t="shared" si="16"/>
        <v>0</v>
      </c>
      <c r="P78" s="343">
        <f t="shared" si="17"/>
        <v>0</v>
      </c>
      <c r="Q78" s="506"/>
    </row>
    <row r="79" spans="1:17" ht="15.75" customHeight="1">
      <c r="A79" s="276"/>
      <c r="B79" s="303" t="s">
        <v>64</v>
      </c>
      <c r="C79" s="336"/>
      <c r="D79" s="351"/>
      <c r="E79" s="351"/>
      <c r="F79" s="336"/>
      <c r="G79" s="341"/>
      <c r="H79" s="342"/>
      <c r="I79" s="342"/>
      <c r="J79" s="342"/>
      <c r="K79" s="343"/>
      <c r="L79" s="341"/>
      <c r="M79" s="342"/>
      <c r="N79" s="342"/>
      <c r="O79" s="342"/>
      <c r="P79" s="343"/>
      <c r="Q79" s="469"/>
    </row>
    <row r="80" spans="1:17" ht="15.75" customHeight="1">
      <c r="A80" s="276">
        <v>53</v>
      </c>
      <c r="B80" s="495" t="s">
        <v>65</v>
      </c>
      <c r="C80" s="336">
        <v>4865091</v>
      </c>
      <c r="D80" s="496" t="s">
        <v>12</v>
      </c>
      <c r="E80" s="327" t="s">
        <v>347</v>
      </c>
      <c r="F80" s="336">
        <v>500</v>
      </c>
      <c r="G80" s="341">
        <v>5626</v>
      </c>
      <c r="H80" s="342">
        <v>5626</v>
      </c>
      <c r="I80" s="342">
        <f>G80-H80</f>
        <v>0</v>
      </c>
      <c r="J80" s="342">
        <f>$F80*I80</f>
        <v>0</v>
      </c>
      <c r="K80" s="343">
        <f>J80/1000000</f>
        <v>0</v>
      </c>
      <c r="L80" s="341">
        <v>34528</v>
      </c>
      <c r="M80" s="342">
        <v>34468</v>
      </c>
      <c r="N80" s="342">
        <f>L80-M80</f>
        <v>60</v>
      </c>
      <c r="O80" s="342">
        <f>$F80*N80</f>
        <v>30000</v>
      </c>
      <c r="P80" s="343">
        <f>O80/1000000</f>
        <v>0.03</v>
      </c>
      <c r="Q80" s="503"/>
    </row>
    <row r="81" spans="1:17" ht="15.75" customHeight="1">
      <c r="A81" s="276">
        <v>54</v>
      </c>
      <c r="B81" s="495" t="s">
        <v>66</v>
      </c>
      <c r="C81" s="336">
        <v>4902579</v>
      </c>
      <c r="D81" s="496" t="s">
        <v>12</v>
      </c>
      <c r="E81" s="327" t="s">
        <v>347</v>
      </c>
      <c r="F81" s="336">
        <v>500</v>
      </c>
      <c r="G81" s="341">
        <v>999934</v>
      </c>
      <c r="H81" s="342">
        <v>999934</v>
      </c>
      <c r="I81" s="342">
        <f>G81-H81</f>
        <v>0</v>
      </c>
      <c r="J81" s="342">
        <f>$F81*I81</f>
        <v>0</v>
      </c>
      <c r="K81" s="343">
        <f>J81/1000000</f>
        <v>0</v>
      </c>
      <c r="L81" s="341">
        <v>462</v>
      </c>
      <c r="M81" s="342">
        <v>477</v>
      </c>
      <c r="N81" s="342">
        <f>L81-M81</f>
        <v>-15</v>
      </c>
      <c r="O81" s="342">
        <f>$F81*N81</f>
        <v>-7500</v>
      </c>
      <c r="P81" s="343">
        <f>O81/1000000</f>
        <v>-0.0075</v>
      </c>
      <c r="Q81" s="469"/>
    </row>
    <row r="82" spans="1:17" ht="15.75" customHeight="1">
      <c r="A82" s="276">
        <v>55</v>
      </c>
      <c r="B82" s="495" t="s">
        <v>67</v>
      </c>
      <c r="C82" s="336">
        <v>4902585</v>
      </c>
      <c r="D82" s="496" t="s">
        <v>12</v>
      </c>
      <c r="E82" s="327" t="s">
        <v>347</v>
      </c>
      <c r="F82" s="518">
        <v>666.67</v>
      </c>
      <c r="G82" s="341">
        <v>321</v>
      </c>
      <c r="H82" s="342">
        <v>293</v>
      </c>
      <c r="I82" s="342">
        <f>G82-H82</f>
        <v>28</v>
      </c>
      <c r="J82" s="342">
        <f>$F82*I82</f>
        <v>18666.76</v>
      </c>
      <c r="K82" s="343">
        <f>J82/1000000</f>
        <v>0.018666759999999998</v>
      </c>
      <c r="L82" s="341">
        <v>108</v>
      </c>
      <c r="M82" s="342">
        <v>108</v>
      </c>
      <c r="N82" s="342">
        <f>L82-M82</f>
        <v>0</v>
      </c>
      <c r="O82" s="342">
        <f>$F82*N82</f>
        <v>0</v>
      </c>
      <c r="P82" s="343">
        <f>O82/1000000</f>
        <v>0</v>
      </c>
      <c r="Q82" s="469"/>
    </row>
    <row r="83" spans="1:17" ht="15.75" customHeight="1">
      <c r="A83" s="276">
        <v>56</v>
      </c>
      <c r="B83" s="495" t="s">
        <v>68</v>
      </c>
      <c r="C83" s="336">
        <v>4865072</v>
      </c>
      <c r="D83" s="496" t="s">
        <v>12</v>
      </c>
      <c r="E83" s="327" t="s">
        <v>347</v>
      </c>
      <c r="F83" s="518">
        <v>666.6666666666666</v>
      </c>
      <c r="G83" s="341">
        <v>2902</v>
      </c>
      <c r="H83" s="342">
        <v>2908</v>
      </c>
      <c r="I83" s="342">
        <f>G83-H83</f>
        <v>-6</v>
      </c>
      <c r="J83" s="342">
        <f>$F83*I83</f>
        <v>-4000</v>
      </c>
      <c r="K83" s="343">
        <f>J83/1000000</f>
        <v>-0.004</v>
      </c>
      <c r="L83" s="341">
        <v>1337</v>
      </c>
      <c r="M83" s="342">
        <v>1337</v>
      </c>
      <c r="N83" s="342">
        <f>L83-M83</f>
        <v>0</v>
      </c>
      <c r="O83" s="342">
        <f>$F83*N83</f>
        <v>0</v>
      </c>
      <c r="P83" s="343">
        <f>O83/1000000</f>
        <v>0</v>
      </c>
      <c r="Q83" s="469"/>
    </row>
    <row r="84" spans="2:17" ht="15.75" customHeight="1">
      <c r="B84" s="303" t="s">
        <v>70</v>
      </c>
      <c r="C84" s="336"/>
      <c r="D84" s="351"/>
      <c r="E84" s="351"/>
      <c r="F84" s="336"/>
      <c r="G84" s="341"/>
      <c r="H84" s="342"/>
      <c r="I84" s="342"/>
      <c r="J84" s="342"/>
      <c r="K84" s="343"/>
      <c r="L84" s="341"/>
      <c r="M84" s="342"/>
      <c r="N84" s="342"/>
      <c r="O84" s="342"/>
      <c r="P84" s="343"/>
      <c r="Q84" s="469"/>
    </row>
    <row r="85" spans="1:17" ht="15.75" customHeight="1">
      <c r="A85" s="276">
        <v>57</v>
      </c>
      <c r="B85" s="495" t="s">
        <v>63</v>
      </c>
      <c r="C85" s="336">
        <v>4902568</v>
      </c>
      <c r="D85" s="496" t="s">
        <v>12</v>
      </c>
      <c r="E85" s="327" t="s">
        <v>347</v>
      </c>
      <c r="F85" s="336">
        <v>100</v>
      </c>
      <c r="G85" s="341">
        <v>997790</v>
      </c>
      <c r="H85" s="342">
        <v>997795</v>
      </c>
      <c r="I85" s="342">
        <f aca="true" t="shared" si="18" ref="I85:I90">G85-H85</f>
        <v>-5</v>
      </c>
      <c r="J85" s="342">
        <f aca="true" t="shared" si="19" ref="J85:J90">$F85*I85</f>
        <v>-500</v>
      </c>
      <c r="K85" s="343">
        <f aca="true" t="shared" si="20" ref="K85:K90">J85/1000000</f>
        <v>-0.0005</v>
      </c>
      <c r="L85" s="341">
        <v>1104</v>
      </c>
      <c r="M85" s="342">
        <v>1131</v>
      </c>
      <c r="N85" s="342">
        <f aca="true" t="shared" si="21" ref="N85:N90">L85-M85</f>
        <v>-27</v>
      </c>
      <c r="O85" s="342">
        <f aca="true" t="shared" si="22" ref="O85:O90">$F85*N85</f>
        <v>-2700</v>
      </c>
      <c r="P85" s="343">
        <f aca="true" t="shared" si="23" ref="P85:P90">O85/1000000</f>
        <v>-0.0027</v>
      </c>
      <c r="Q85" s="481"/>
    </row>
    <row r="86" spans="1:17" ht="15.75" customHeight="1">
      <c r="A86" s="276">
        <v>58</v>
      </c>
      <c r="B86" s="495" t="s">
        <v>71</v>
      </c>
      <c r="C86" s="336">
        <v>4902549</v>
      </c>
      <c r="D86" s="496" t="s">
        <v>12</v>
      </c>
      <c r="E86" s="327" t="s">
        <v>347</v>
      </c>
      <c r="F86" s="336">
        <v>100</v>
      </c>
      <c r="G86" s="341">
        <v>999751</v>
      </c>
      <c r="H86" s="342">
        <v>999751</v>
      </c>
      <c r="I86" s="342">
        <f t="shared" si="18"/>
        <v>0</v>
      </c>
      <c r="J86" s="342">
        <f t="shared" si="19"/>
        <v>0</v>
      </c>
      <c r="K86" s="343">
        <f t="shared" si="20"/>
        <v>0</v>
      </c>
      <c r="L86" s="341">
        <v>999998</v>
      </c>
      <c r="M86" s="342">
        <v>999998</v>
      </c>
      <c r="N86" s="342">
        <f t="shared" si="21"/>
        <v>0</v>
      </c>
      <c r="O86" s="342">
        <f t="shared" si="22"/>
        <v>0</v>
      </c>
      <c r="P86" s="343">
        <f t="shared" si="23"/>
        <v>0</v>
      </c>
      <c r="Q86" s="481"/>
    </row>
    <row r="87" spans="1:17" ht="15.75" customHeight="1">
      <c r="A87" s="276">
        <v>59</v>
      </c>
      <c r="B87" s="495" t="s">
        <v>84</v>
      </c>
      <c r="C87" s="336">
        <v>4902537</v>
      </c>
      <c r="D87" s="496" t="s">
        <v>12</v>
      </c>
      <c r="E87" s="327" t="s">
        <v>347</v>
      </c>
      <c r="F87" s="336">
        <v>100</v>
      </c>
      <c r="G87" s="341">
        <v>23906</v>
      </c>
      <c r="H87" s="342">
        <v>23906</v>
      </c>
      <c r="I87" s="342">
        <f t="shared" si="18"/>
        <v>0</v>
      </c>
      <c r="J87" s="342">
        <f t="shared" si="19"/>
        <v>0</v>
      </c>
      <c r="K87" s="343">
        <f t="shared" si="20"/>
        <v>0</v>
      </c>
      <c r="L87" s="341">
        <v>57760</v>
      </c>
      <c r="M87" s="342">
        <v>57792</v>
      </c>
      <c r="N87" s="342">
        <f t="shared" si="21"/>
        <v>-32</v>
      </c>
      <c r="O87" s="342">
        <f t="shared" si="22"/>
        <v>-3200</v>
      </c>
      <c r="P87" s="343">
        <f t="shared" si="23"/>
        <v>-0.0032</v>
      </c>
      <c r="Q87" s="469"/>
    </row>
    <row r="88" spans="1:17" ht="15.75" customHeight="1">
      <c r="A88" s="276">
        <v>60</v>
      </c>
      <c r="B88" s="495" t="s">
        <v>72</v>
      </c>
      <c r="C88" s="336">
        <v>4902578</v>
      </c>
      <c r="D88" s="496" t="s">
        <v>12</v>
      </c>
      <c r="E88" s="327" t="s">
        <v>347</v>
      </c>
      <c r="F88" s="336">
        <v>100</v>
      </c>
      <c r="G88" s="341">
        <v>0</v>
      </c>
      <c r="H88" s="342">
        <v>0</v>
      </c>
      <c r="I88" s="342">
        <f t="shared" si="18"/>
        <v>0</v>
      </c>
      <c r="J88" s="342">
        <f t="shared" si="19"/>
        <v>0</v>
      </c>
      <c r="K88" s="343">
        <f t="shared" si="20"/>
        <v>0</v>
      </c>
      <c r="L88" s="341">
        <v>0</v>
      </c>
      <c r="M88" s="342">
        <v>0</v>
      </c>
      <c r="N88" s="342">
        <f t="shared" si="21"/>
        <v>0</v>
      </c>
      <c r="O88" s="342">
        <f t="shared" si="22"/>
        <v>0</v>
      </c>
      <c r="P88" s="343">
        <f t="shared" si="23"/>
        <v>0</v>
      </c>
      <c r="Q88" s="503"/>
    </row>
    <row r="89" spans="1:17" ht="15.75" customHeight="1">
      <c r="A89" s="277">
        <v>61</v>
      </c>
      <c r="B89" s="495" t="s">
        <v>73</v>
      </c>
      <c r="C89" s="336">
        <v>4902538</v>
      </c>
      <c r="D89" s="496" t="s">
        <v>12</v>
      </c>
      <c r="E89" s="327" t="s">
        <v>347</v>
      </c>
      <c r="F89" s="336">
        <v>100</v>
      </c>
      <c r="G89" s="341">
        <v>999762</v>
      </c>
      <c r="H89" s="342">
        <v>999762</v>
      </c>
      <c r="I89" s="342">
        <f t="shared" si="18"/>
        <v>0</v>
      </c>
      <c r="J89" s="342">
        <f t="shared" si="19"/>
        <v>0</v>
      </c>
      <c r="K89" s="343">
        <f t="shared" si="20"/>
        <v>0</v>
      </c>
      <c r="L89" s="341">
        <v>999987</v>
      </c>
      <c r="M89" s="342">
        <v>999987</v>
      </c>
      <c r="N89" s="342">
        <f t="shared" si="21"/>
        <v>0</v>
      </c>
      <c r="O89" s="342">
        <f t="shared" si="22"/>
        <v>0</v>
      </c>
      <c r="P89" s="343">
        <f t="shared" si="23"/>
        <v>0</v>
      </c>
      <c r="Q89" s="469"/>
    </row>
    <row r="90" spans="1:17" ht="15.75" customHeight="1">
      <c r="A90" s="276">
        <v>62</v>
      </c>
      <c r="B90" s="495" t="s">
        <v>59</v>
      </c>
      <c r="C90" s="336">
        <v>4902527</v>
      </c>
      <c r="D90" s="496" t="s">
        <v>12</v>
      </c>
      <c r="E90" s="327" t="s">
        <v>347</v>
      </c>
      <c r="F90" s="336">
        <v>100</v>
      </c>
      <c r="G90" s="341">
        <v>0</v>
      </c>
      <c r="H90" s="342">
        <v>0</v>
      </c>
      <c r="I90" s="342">
        <f t="shared" si="18"/>
        <v>0</v>
      </c>
      <c r="J90" s="342">
        <f t="shared" si="19"/>
        <v>0</v>
      </c>
      <c r="K90" s="343">
        <f t="shared" si="20"/>
        <v>0</v>
      </c>
      <c r="L90" s="341">
        <v>0</v>
      </c>
      <c r="M90" s="342">
        <v>0</v>
      </c>
      <c r="N90" s="342">
        <f t="shared" si="21"/>
        <v>0</v>
      </c>
      <c r="O90" s="342">
        <f t="shared" si="22"/>
        <v>0</v>
      </c>
      <c r="P90" s="343">
        <f t="shared" si="23"/>
        <v>0</v>
      </c>
      <c r="Q90" s="469"/>
    </row>
    <row r="91" spans="2:17" ht="15.75" customHeight="1">
      <c r="B91" s="303" t="s">
        <v>74</v>
      </c>
      <c r="C91" s="336"/>
      <c r="D91" s="351"/>
      <c r="E91" s="351"/>
      <c r="F91" s="336"/>
      <c r="G91" s="341"/>
      <c r="H91" s="342"/>
      <c r="I91" s="342"/>
      <c r="J91" s="342"/>
      <c r="K91" s="343"/>
      <c r="L91" s="341"/>
      <c r="M91" s="342"/>
      <c r="N91" s="342"/>
      <c r="O91" s="342"/>
      <c r="P91" s="343"/>
      <c r="Q91" s="469"/>
    </row>
    <row r="92" spans="1:17" ht="15.75" customHeight="1">
      <c r="A92" s="276">
        <v>63</v>
      </c>
      <c r="B92" s="495" t="s">
        <v>75</v>
      </c>
      <c r="C92" s="336">
        <v>4902540</v>
      </c>
      <c r="D92" s="496" t="s">
        <v>12</v>
      </c>
      <c r="E92" s="327" t="s">
        <v>347</v>
      </c>
      <c r="F92" s="336">
        <v>100</v>
      </c>
      <c r="G92" s="341">
        <v>1562</v>
      </c>
      <c r="H92" s="342">
        <v>1636</v>
      </c>
      <c r="I92" s="342">
        <f>G92-H92</f>
        <v>-74</v>
      </c>
      <c r="J92" s="342">
        <f>$F92*I92</f>
        <v>-7400</v>
      </c>
      <c r="K92" s="343">
        <f>J92/1000000</f>
        <v>-0.0074</v>
      </c>
      <c r="L92" s="341">
        <v>5343</v>
      </c>
      <c r="M92" s="342">
        <v>5705</v>
      </c>
      <c r="N92" s="342">
        <f>L92-M92</f>
        <v>-362</v>
      </c>
      <c r="O92" s="342">
        <f>$F92*N92</f>
        <v>-36200</v>
      </c>
      <c r="P92" s="343">
        <f>O92/1000000</f>
        <v>-0.0362</v>
      </c>
      <c r="Q92" s="481"/>
    </row>
    <row r="93" spans="1:17" ht="15.75" customHeight="1">
      <c r="A93" s="471">
        <v>64</v>
      </c>
      <c r="B93" s="495" t="s">
        <v>76</v>
      </c>
      <c r="C93" s="336">
        <v>4902542</v>
      </c>
      <c r="D93" s="496" t="s">
        <v>12</v>
      </c>
      <c r="E93" s="327" t="s">
        <v>347</v>
      </c>
      <c r="F93" s="336">
        <v>100</v>
      </c>
      <c r="G93" s="341">
        <v>27828</v>
      </c>
      <c r="H93" s="342">
        <v>27879</v>
      </c>
      <c r="I93" s="342">
        <f>G93-H93</f>
        <v>-51</v>
      </c>
      <c r="J93" s="342">
        <f>$F93*I93</f>
        <v>-5100</v>
      </c>
      <c r="K93" s="343">
        <f>J93/1000000</f>
        <v>-0.0051</v>
      </c>
      <c r="L93" s="341">
        <v>66690</v>
      </c>
      <c r="M93" s="342">
        <v>66993</v>
      </c>
      <c r="N93" s="342">
        <f>L93-M93</f>
        <v>-303</v>
      </c>
      <c r="O93" s="342">
        <f>$F93*N93</f>
        <v>-30300</v>
      </c>
      <c r="P93" s="343">
        <f>O93/1000000</f>
        <v>-0.0303</v>
      </c>
      <c r="Q93" s="469" t="s">
        <v>467</v>
      </c>
    </row>
    <row r="94" spans="1:17" ht="15.75" customHeight="1">
      <c r="A94" s="277"/>
      <c r="B94" s="495"/>
      <c r="C94" s="336"/>
      <c r="D94" s="496"/>
      <c r="E94" s="327"/>
      <c r="F94" s="336"/>
      <c r="G94" s="341"/>
      <c r="H94" s="342"/>
      <c r="I94" s="342"/>
      <c r="J94" s="342"/>
      <c r="K94" s="343">
        <v>-0.0005</v>
      </c>
      <c r="L94" s="341"/>
      <c r="M94" s="342"/>
      <c r="N94" s="342"/>
      <c r="O94" s="342"/>
      <c r="P94" s="343">
        <v>-0.00303</v>
      </c>
      <c r="Q94" s="469"/>
    </row>
    <row r="95" spans="1:17" ht="15.75" customHeight="1">
      <c r="A95" s="276">
        <v>65</v>
      </c>
      <c r="B95" s="495" t="s">
        <v>77</v>
      </c>
      <c r="C95" s="336">
        <v>4902536</v>
      </c>
      <c r="D95" s="496" t="s">
        <v>12</v>
      </c>
      <c r="E95" s="327" t="s">
        <v>347</v>
      </c>
      <c r="F95" s="336">
        <v>100</v>
      </c>
      <c r="G95" s="341">
        <v>7552</v>
      </c>
      <c r="H95" s="342">
        <v>7567</v>
      </c>
      <c r="I95" s="342">
        <f>G95-H95</f>
        <v>-15</v>
      </c>
      <c r="J95" s="342">
        <f>$F95*I95</f>
        <v>-1500</v>
      </c>
      <c r="K95" s="343">
        <f>J95/1000000</f>
        <v>-0.0015</v>
      </c>
      <c r="L95" s="341">
        <v>3609</v>
      </c>
      <c r="M95" s="342">
        <v>3186</v>
      </c>
      <c r="N95" s="342">
        <f>L95-M95</f>
        <v>423</v>
      </c>
      <c r="O95" s="342">
        <f>$F95*N95</f>
        <v>42300</v>
      </c>
      <c r="P95" s="343">
        <f>O95/1000000</f>
        <v>0.0423</v>
      </c>
      <c r="Q95" s="481"/>
    </row>
    <row r="96" spans="1:17" ht="15.75" customHeight="1">
      <c r="A96" s="471"/>
      <c r="B96" s="303" t="s">
        <v>32</v>
      </c>
      <c r="C96" s="336"/>
      <c r="D96" s="351"/>
      <c r="E96" s="351"/>
      <c r="F96" s="336"/>
      <c r="G96" s="341"/>
      <c r="H96" s="342"/>
      <c r="I96" s="342"/>
      <c r="J96" s="342"/>
      <c r="K96" s="343"/>
      <c r="L96" s="341"/>
      <c r="M96" s="342"/>
      <c r="N96" s="342"/>
      <c r="O96" s="342"/>
      <c r="P96" s="343"/>
      <c r="Q96" s="469"/>
    </row>
    <row r="97" spans="1:17" ht="15.75" customHeight="1">
      <c r="A97" s="471">
        <v>66</v>
      </c>
      <c r="B97" s="495" t="s">
        <v>69</v>
      </c>
      <c r="C97" s="336">
        <v>4864807</v>
      </c>
      <c r="D97" s="496" t="s">
        <v>12</v>
      </c>
      <c r="E97" s="327" t="s">
        <v>347</v>
      </c>
      <c r="F97" s="336">
        <v>100</v>
      </c>
      <c r="G97" s="341">
        <v>201609</v>
      </c>
      <c r="H97" s="342">
        <v>201143</v>
      </c>
      <c r="I97" s="342">
        <f>G97-H97</f>
        <v>466</v>
      </c>
      <c r="J97" s="342">
        <f>$F97*I97</f>
        <v>46600</v>
      </c>
      <c r="K97" s="343">
        <f>J97/1000000</f>
        <v>0.0466</v>
      </c>
      <c r="L97" s="341">
        <v>19854</v>
      </c>
      <c r="M97" s="342">
        <v>19854</v>
      </c>
      <c r="N97" s="342">
        <f>L97-M97</f>
        <v>0</v>
      </c>
      <c r="O97" s="342">
        <f>$F97*N97</f>
        <v>0</v>
      </c>
      <c r="P97" s="343">
        <f>O97/1000000</f>
        <v>0</v>
      </c>
      <c r="Q97" s="469" t="s">
        <v>468</v>
      </c>
    </row>
    <row r="98" spans="1:17" ht="15.75" customHeight="1">
      <c r="A98" s="471"/>
      <c r="B98" s="495"/>
      <c r="C98" s="336"/>
      <c r="D98" s="496"/>
      <c r="E98" s="327"/>
      <c r="F98" s="336"/>
      <c r="G98" s="341"/>
      <c r="H98" s="342"/>
      <c r="I98" s="342"/>
      <c r="J98" s="342"/>
      <c r="K98" s="343">
        <v>0.16</v>
      </c>
      <c r="L98" s="341"/>
      <c r="M98" s="342"/>
      <c r="N98" s="342"/>
      <c r="O98" s="342"/>
      <c r="P98" s="343">
        <v>0</v>
      </c>
      <c r="Q98" s="469" t="s">
        <v>466</v>
      </c>
    </row>
    <row r="99" spans="1:17" ht="15.75" customHeight="1">
      <c r="A99" s="472">
        <v>67</v>
      </c>
      <c r="B99" s="495" t="s">
        <v>243</v>
      </c>
      <c r="C99" s="336">
        <v>4865086</v>
      </c>
      <c r="D99" s="496" t="s">
        <v>12</v>
      </c>
      <c r="E99" s="327" t="s">
        <v>347</v>
      </c>
      <c r="F99" s="336">
        <v>100</v>
      </c>
      <c r="G99" s="341">
        <v>24825</v>
      </c>
      <c r="H99" s="342">
        <v>24828</v>
      </c>
      <c r="I99" s="342">
        <f>G99-H99</f>
        <v>-3</v>
      </c>
      <c r="J99" s="342">
        <f>$F99*I99</f>
        <v>-300</v>
      </c>
      <c r="K99" s="343">
        <f>J99/1000000</f>
        <v>-0.0003</v>
      </c>
      <c r="L99" s="341">
        <v>51066</v>
      </c>
      <c r="M99" s="342">
        <v>51066</v>
      </c>
      <c r="N99" s="342">
        <f>L99-M99</f>
        <v>0</v>
      </c>
      <c r="O99" s="342">
        <f>$F99*N99</f>
        <v>0</v>
      </c>
      <c r="P99" s="343">
        <f>O99/1000000</f>
        <v>0</v>
      </c>
      <c r="Q99" s="469"/>
    </row>
    <row r="100" spans="1:17" ht="15.75" customHeight="1">
      <c r="A100" s="472">
        <v>68</v>
      </c>
      <c r="B100" s="495" t="s">
        <v>82</v>
      </c>
      <c r="C100" s="336">
        <v>4902528</v>
      </c>
      <c r="D100" s="496" t="s">
        <v>12</v>
      </c>
      <c r="E100" s="327" t="s">
        <v>347</v>
      </c>
      <c r="F100" s="336">
        <v>-300</v>
      </c>
      <c r="G100" s="341">
        <v>15</v>
      </c>
      <c r="H100" s="342">
        <v>15</v>
      </c>
      <c r="I100" s="342">
        <f>G100-H100</f>
        <v>0</v>
      </c>
      <c r="J100" s="342">
        <f>$F100*I100</f>
        <v>0</v>
      </c>
      <c r="K100" s="343">
        <f>J100/1000000</f>
        <v>0</v>
      </c>
      <c r="L100" s="341">
        <v>456</v>
      </c>
      <c r="M100" s="342">
        <v>456</v>
      </c>
      <c r="N100" s="342">
        <f>L100-M100</f>
        <v>0</v>
      </c>
      <c r="O100" s="342">
        <f>$F100*N100</f>
        <v>0</v>
      </c>
      <c r="P100" s="343">
        <f>O100/1000000</f>
        <v>0</v>
      </c>
      <c r="Q100" s="481"/>
    </row>
    <row r="101" spans="2:17" ht="15.75" customHeight="1">
      <c r="B101" s="346" t="s">
        <v>78</v>
      </c>
      <c r="C101" s="335"/>
      <c r="D101" s="348"/>
      <c r="E101" s="348"/>
      <c r="F101" s="335"/>
      <c r="G101" s="341"/>
      <c r="H101" s="342"/>
      <c r="I101" s="342"/>
      <c r="J101" s="342"/>
      <c r="K101" s="343"/>
      <c r="L101" s="341"/>
      <c r="M101" s="342"/>
      <c r="N101" s="342"/>
      <c r="O101" s="342"/>
      <c r="P101" s="343"/>
      <c r="Q101" s="469"/>
    </row>
    <row r="102" spans="1:17" ht="16.5">
      <c r="A102" s="472">
        <v>69</v>
      </c>
      <c r="B102" s="532" t="s">
        <v>79</v>
      </c>
      <c r="C102" s="335">
        <v>4902577</v>
      </c>
      <c r="D102" s="348" t="s">
        <v>12</v>
      </c>
      <c r="E102" s="327" t="s">
        <v>347</v>
      </c>
      <c r="F102" s="335">
        <v>-400</v>
      </c>
      <c r="G102" s="341">
        <v>995611</v>
      </c>
      <c r="H102" s="342">
        <v>995611</v>
      </c>
      <c r="I102" s="342">
        <f>G102-H102</f>
        <v>0</v>
      </c>
      <c r="J102" s="342">
        <f>$F102*I102</f>
        <v>0</v>
      </c>
      <c r="K102" s="343">
        <f>J102/1000000</f>
        <v>0</v>
      </c>
      <c r="L102" s="341">
        <v>59</v>
      </c>
      <c r="M102" s="342">
        <v>69</v>
      </c>
      <c r="N102" s="342">
        <f>L102-M102</f>
        <v>-10</v>
      </c>
      <c r="O102" s="342">
        <f>$F102*N102</f>
        <v>4000</v>
      </c>
      <c r="P102" s="343">
        <f>O102/1000000</f>
        <v>0.004</v>
      </c>
      <c r="Q102" s="533"/>
    </row>
    <row r="103" spans="1:17" ht="16.5">
      <c r="A103" s="472">
        <v>70</v>
      </c>
      <c r="B103" s="532" t="s">
        <v>80</v>
      </c>
      <c r="C103" s="335">
        <v>4902525</v>
      </c>
      <c r="D103" s="348" t="s">
        <v>12</v>
      </c>
      <c r="E103" s="327" t="s">
        <v>347</v>
      </c>
      <c r="F103" s="335">
        <v>400</v>
      </c>
      <c r="G103" s="341">
        <v>999882</v>
      </c>
      <c r="H103" s="342">
        <v>999882</v>
      </c>
      <c r="I103" s="342">
        <f>G103-H103</f>
        <v>0</v>
      </c>
      <c r="J103" s="342">
        <f>$F103*I103</f>
        <v>0</v>
      </c>
      <c r="K103" s="343">
        <f>J103/1000000</f>
        <v>0</v>
      </c>
      <c r="L103" s="341">
        <v>8</v>
      </c>
      <c r="M103" s="342">
        <v>8</v>
      </c>
      <c r="N103" s="342">
        <f>L103-M103</f>
        <v>0</v>
      </c>
      <c r="O103" s="342">
        <f>$F103*N103</f>
        <v>0</v>
      </c>
      <c r="P103" s="343">
        <f>O103/1000000</f>
        <v>0</v>
      </c>
      <c r="Q103" s="481"/>
    </row>
    <row r="104" spans="2:17" ht="16.5">
      <c r="B104" s="303" t="s">
        <v>386</v>
      </c>
      <c r="C104" s="335"/>
      <c r="D104" s="348"/>
      <c r="E104" s="327"/>
      <c r="F104" s="335"/>
      <c r="G104" s="341"/>
      <c r="H104" s="342"/>
      <c r="I104" s="342"/>
      <c r="J104" s="342"/>
      <c r="K104" s="343"/>
      <c r="L104" s="341"/>
      <c r="M104" s="342"/>
      <c r="N104" s="342"/>
      <c r="O104" s="342"/>
      <c r="P104" s="343"/>
      <c r="Q104" s="469"/>
    </row>
    <row r="105" spans="1:17" ht="18">
      <c r="A105" s="472">
        <v>71</v>
      </c>
      <c r="B105" s="495" t="s">
        <v>392</v>
      </c>
      <c r="C105" s="312">
        <v>5128444</v>
      </c>
      <c r="D105" s="127" t="s">
        <v>12</v>
      </c>
      <c r="E105" s="96" t="s">
        <v>347</v>
      </c>
      <c r="F105" s="417">
        <v>800</v>
      </c>
      <c r="G105" s="341">
        <v>970233</v>
      </c>
      <c r="H105" s="342">
        <v>970233</v>
      </c>
      <c r="I105" s="322">
        <f>G105-H105</f>
        <v>0</v>
      </c>
      <c r="J105" s="322">
        <f>$F105*I105</f>
        <v>0</v>
      </c>
      <c r="K105" s="322">
        <f>J105/1000000</f>
        <v>0</v>
      </c>
      <c r="L105" s="341">
        <v>996606</v>
      </c>
      <c r="M105" s="342">
        <v>996606</v>
      </c>
      <c r="N105" s="322">
        <f>L105-M105</f>
        <v>0</v>
      </c>
      <c r="O105" s="322">
        <f>$F105*N105</f>
        <v>0</v>
      </c>
      <c r="P105" s="322">
        <f>O105/1000000</f>
        <v>0</v>
      </c>
      <c r="Q105" s="469" t="s">
        <v>465</v>
      </c>
    </row>
    <row r="106" spans="1:17" ht="18">
      <c r="A106" s="472"/>
      <c r="B106" s="495"/>
      <c r="C106" s="312"/>
      <c r="D106" s="127"/>
      <c r="E106" s="96"/>
      <c r="F106" s="417"/>
      <c r="G106" s="341"/>
      <c r="H106" s="342"/>
      <c r="I106" s="322"/>
      <c r="J106" s="322"/>
      <c r="K106" s="322">
        <v>-0.35</v>
      </c>
      <c r="L106" s="341"/>
      <c r="M106" s="342"/>
      <c r="N106" s="322"/>
      <c r="O106" s="322"/>
      <c r="P106" s="322">
        <v>-0.0003</v>
      </c>
      <c r="Q106" s="469" t="s">
        <v>466</v>
      </c>
    </row>
    <row r="107" spans="1:17" ht="18">
      <c r="A107" s="472"/>
      <c r="B107" s="495"/>
      <c r="C107" s="312">
        <v>4864972</v>
      </c>
      <c r="D107" s="127" t="s">
        <v>12</v>
      </c>
      <c r="E107" s="96" t="s">
        <v>347</v>
      </c>
      <c r="F107" s="417">
        <v>800</v>
      </c>
      <c r="G107" s="341">
        <v>998903</v>
      </c>
      <c r="H107" s="342">
        <v>1000000</v>
      </c>
      <c r="I107" s="322">
        <f>G107-H107</f>
        <v>-1097</v>
      </c>
      <c r="J107" s="322">
        <f>$F107*I107</f>
        <v>-877600</v>
      </c>
      <c r="K107" s="322">
        <f>J107/1000000</f>
        <v>-0.8776</v>
      </c>
      <c r="L107" s="341">
        <v>999999</v>
      </c>
      <c r="M107" s="342">
        <v>1000000</v>
      </c>
      <c r="N107" s="322">
        <f>L107-M107</f>
        <v>-1</v>
      </c>
      <c r="O107" s="322">
        <f>$F107*N107</f>
        <v>-800</v>
      </c>
      <c r="P107" s="322">
        <f>O107/1000000</f>
        <v>-0.0008</v>
      </c>
      <c r="Q107" s="469" t="s">
        <v>459</v>
      </c>
    </row>
    <row r="108" spans="1:17" ht="18">
      <c r="A108" s="472">
        <v>72</v>
      </c>
      <c r="B108" s="495" t="s">
        <v>402</v>
      </c>
      <c r="C108" s="312">
        <v>4864950</v>
      </c>
      <c r="D108" s="127" t="s">
        <v>12</v>
      </c>
      <c r="E108" s="96" t="s">
        <v>347</v>
      </c>
      <c r="F108" s="417">
        <v>2000</v>
      </c>
      <c r="G108" s="341">
        <v>1482</v>
      </c>
      <c r="H108" s="342">
        <v>1705</v>
      </c>
      <c r="I108" s="322">
        <f>G108-H108</f>
        <v>-223</v>
      </c>
      <c r="J108" s="322">
        <f>$F108*I108</f>
        <v>-446000</v>
      </c>
      <c r="K108" s="322">
        <f>J108/1000000</f>
        <v>-0.446</v>
      </c>
      <c r="L108" s="341">
        <v>1096</v>
      </c>
      <c r="M108" s="342">
        <v>1096</v>
      </c>
      <c r="N108" s="322">
        <f>L108-M108</f>
        <v>0</v>
      </c>
      <c r="O108" s="322">
        <f>$F108*N108</f>
        <v>0</v>
      </c>
      <c r="P108" s="322">
        <f>O108/1000000</f>
        <v>0</v>
      </c>
      <c r="Q108" s="469"/>
    </row>
    <row r="109" spans="2:17" ht="18">
      <c r="B109" s="303" t="s">
        <v>416</v>
      </c>
      <c r="C109" s="312"/>
      <c r="D109" s="127"/>
      <c r="E109" s="96"/>
      <c r="F109" s="335"/>
      <c r="G109" s="341"/>
      <c r="H109" s="342"/>
      <c r="I109" s="322"/>
      <c r="J109" s="322"/>
      <c r="K109" s="322"/>
      <c r="L109" s="341"/>
      <c r="M109" s="342"/>
      <c r="N109" s="322"/>
      <c r="O109" s="322"/>
      <c r="P109" s="322"/>
      <c r="Q109" s="341"/>
    </row>
    <row r="110" spans="1:17" ht="18">
      <c r="A110" s="472">
        <v>73</v>
      </c>
      <c r="B110" s="495" t="s">
        <v>417</v>
      </c>
      <c r="C110" s="312">
        <v>5269776</v>
      </c>
      <c r="D110" s="127" t="s">
        <v>12</v>
      </c>
      <c r="E110" s="96" t="s">
        <v>347</v>
      </c>
      <c r="F110" s="417">
        <v>1000</v>
      </c>
      <c r="G110" s="341">
        <v>0</v>
      </c>
      <c r="H110" s="342">
        <v>0</v>
      </c>
      <c r="I110" s="342">
        <f>G110-H110</f>
        <v>0</v>
      </c>
      <c r="J110" s="342">
        <f>$F110*I110</f>
        <v>0</v>
      </c>
      <c r="K110" s="343">
        <f>J110/1000000</f>
        <v>0</v>
      </c>
      <c r="L110" s="341">
        <v>0</v>
      </c>
      <c r="M110" s="342">
        <v>0</v>
      </c>
      <c r="N110" s="342">
        <f>L110-M110</f>
        <v>0</v>
      </c>
      <c r="O110" s="342">
        <f>$F110*N110</f>
        <v>0</v>
      </c>
      <c r="P110" s="343">
        <f>O110/1000000</f>
        <v>0</v>
      </c>
      <c r="Q110" s="341"/>
    </row>
    <row r="111" spans="1:17" ht="18.75" thickBot="1">
      <c r="A111" s="366">
        <v>74</v>
      </c>
      <c r="B111" s="492" t="s">
        <v>418</v>
      </c>
      <c r="C111" s="315">
        <v>4864811</v>
      </c>
      <c r="D111" s="260" t="s">
        <v>12</v>
      </c>
      <c r="E111" s="261" t="s">
        <v>347</v>
      </c>
      <c r="F111" s="490">
        <v>100</v>
      </c>
      <c r="G111" s="104">
        <v>999674</v>
      </c>
      <c r="H111" s="468">
        <v>1000236</v>
      </c>
      <c r="I111" s="326">
        <f>G111-H111</f>
        <v>-562</v>
      </c>
      <c r="J111" s="326">
        <f>$F111*I111</f>
        <v>-56200</v>
      </c>
      <c r="K111" s="326">
        <f>J111/1000000</f>
        <v>-0.0562</v>
      </c>
      <c r="L111" s="104">
        <v>999868</v>
      </c>
      <c r="M111" s="468">
        <v>999868</v>
      </c>
      <c r="N111" s="326">
        <f>L111-M111</f>
        <v>0</v>
      </c>
      <c r="O111" s="326">
        <f>$F111*N111</f>
        <v>0</v>
      </c>
      <c r="P111" s="326">
        <f>O111/1000000</f>
        <v>0</v>
      </c>
      <c r="Q111" s="491"/>
    </row>
    <row r="112" spans="2:16" ht="13.5" thickTop="1">
      <c r="B112" s="16"/>
      <c r="G112" s="589"/>
      <c r="H112" s="589"/>
      <c r="I112" s="589"/>
      <c r="J112" s="589"/>
      <c r="K112" s="589"/>
      <c r="L112" s="589"/>
      <c r="M112" s="589"/>
      <c r="N112" s="589"/>
      <c r="O112" s="589"/>
      <c r="P112" s="589"/>
    </row>
    <row r="113" spans="2:16" ht="18">
      <c r="B113" s="156" t="s">
        <v>242</v>
      </c>
      <c r="G113" s="589"/>
      <c r="H113" s="589"/>
      <c r="I113" s="589"/>
      <c r="J113" s="589"/>
      <c r="K113" s="434">
        <f>SUM(K7:K111)</f>
        <v>-21.5484454</v>
      </c>
      <c r="L113" s="589"/>
      <c r="M113" s="589"/>
      <c r="N113" s="589"/>
      <c r="O113" s="589"/>
      <c r="P113" s="590">
        <f>SUM(P7:P111)</f>
        <v>-0.8297987599999999</v>
      </c>
    </row>
    <row r="114" spans="2:16" ht="12.75">
      <c r="B114" s="16"/>
      <c r="G114" s="589"/>
      <c r="H114" s="589"/>
      <c r="I114" s="589"/>
      <c r="J114" s="589"/>
      <c r="K114" s="589"/>
      <c r="L114" s="589"/>
      <c r="M114" s="589"/>
      <c r="N114" s="589"/>
      <c r="O114" s="589"/>
      <c r="P114" s="589"/>
    </row>
    <row r="115" spans="2:16" ht="12.75">
      <c r="B115" s="16"/>
      <c r="G115" s="589"/>
      <c r="H115" s="589"/>
      <c r="I115" s="589"/>
      <c r="J115" s="589"/>
      <c r="K115" s="589"/>
      <c r="L115" s="589"/>
      <c r="M115" s="589"/>
      <c r="N115" s="589"/>
      <c r="O115" s="589"/>
      <c r="P115" s="589"/>
    </row>
    <row r="116" spans="2:16" ht="12.75">
      <c r="B116" s="16"/>
      <c r="G116" s="589"/>
      <c r="H116" s="589"/>
      <c r="I116" s="589"/>
      <c r="J116" s="589"/>
      <c r="K116" s="589"/>
      <c r="L116" s="589"/>
      <c r="M116" s="589"/>
      <c r="N116" s="589"/>
      <c r="O116" s="589"/>
      <c r="P116" s="589"/>
    </row>
    <row r="117" spans="2:16" ht="12.75">
      <c r="B117" s="16"/>
      <c r="G117" s="589"/>
      <c r="H117" s="589"/>
      <c r="I117" s="589"/>
      <c r="J117" s="589"/>
      <c r="K117" s="589"/>
      <c r="L117" s="589"/>
      <c r="M117" s="589"/>
      <c r="N117" s="589"/>
      <c r="O117" s="589"/>
      <c r="P117" s="589"/>
    </row>
    <row r="118" spans="2:16" ht="12.75">
      <c r="B118" s="16"/>
      <c r="G118" s="589"/>
      <c r="H118" s="589"/>
      <c r="I118" s="589"/>
      <c r="J118" s="589"/>
      <c r="K118" s="589"/>
      <c r="L118" s="589"/>
      <c r="M118" s="589"/>
      <c r="N118" s="589"/>
      <c r="O118" s="589"/>
      <c r="P118" s="589"/>
    </row>
    <row r="119" spans="1:16" ht="15.75">
      <c r="A119" s="15"/>
      <c r="G119" s="589"/>
      <c r="H119" s="589"/>
      <c r="I119" s="589"/>
      <c r="J119" s="589"/>
      <c r="K119" s="589"/>
      <c r="L119" s="589"/>
      <c r="M119" s="589"/>
      <c r="N119" s="589"/>
      <c r="O119" s="589"/>
      <c r="P119" s="589"/>
    </row>
    <row r="120" spans="1:17" ht="24" thickBot="1">
      <c r="A120" s="187" t="s">
        <v>241</v>
      </c>
      <c r="G120" s="512"/>
      <c r="H120" s="512"/>
      <c r="I120" s="82" t="s">
        <v>398</v>
      </c>
      <c r="J120" s="512"/>
      <c r="K120" s="512"/>
      <c r="L120" s="512"/>
      <c r="M120" s="512"/>
      <c r="N120" s="82" t="s">
        <v>399</v>
      </c>
      <c r="O120" s="512"/>
      <c r="P120" s="512"/>
      <c r="Q120" s="591" t="str">
        <f>Q1</f>
        <v>FABRUARY-2017</v>
      </c>
    </row>
    <row r="121" spans="1:17" ht="39.75" thickBot="1" thickTop="1">
      <c r="A121" s="580" t="s">
        <v>8</v>
      </c>
      <c r="B121" s="549" t="s">
        <v>9</v>
      </c>
      <c r="C121" s="550" t="s">
        <v>1</v>
      </c>
      <c r="D121" s="550" t="s">
        <v>2</v>
      </c>
      <c r="E121" s="550" t="s">
        <v>3</v>
      </c>
      <c r="F121" s="550" t="s">
        <v>10</v>
      </c>
      <c r="G121" s="548" t="str">
        <f>G5</f>
        <v>FINAL READING 01/03/2017</v>
      </c>
      <c r="H121" s="550" t="str">
        <f>H5</f>
        <v>INTIAL READING 01/02/2017</v>
      </c>
      <c r="I121" s="550" t="s">
        <v>4</v>
      </c>
      <c r="J121" s="550" t="s">
        <v>5</v>
      </c>
      <c r="K121" s="581" t="s">
        <v>6</v>
      </c>
      <c r="L121" s="548" t="str">
        <f>G5</f>
        <v>FINAL READING 01/03/2017</v>
      </c>
      <c r="M121" s="550" t="str">
        <f>H5</f>
        <v>INTIAL READING 01/02/2017</v>
      </c>
      <c r="N121" s="550" t="s">
        <v>4</v>
      </c>
      <c r="O121" s="550" t="s">
        <v>5</v>
      </c>
      <c r="P121" s="581" t="s">
        <v>6</v>
      </c>
      <c r="Q121" s="581" t="s">
        <v>310</v>
      </c>
    </row>
    <row r="122" spans="1:16" ht="8.25" customHeight="1" thickBot="1" thickTop="1">
      <c r="A122" s="13"/>
      <c r="B122" s="11"/>
      <c r="C122" s="10"/>
      <c r="D122" s="10"/>
      <c r="E122" s="10"/>
      <c r="F122" s="10"/>
      <c r="G122" s="589"/>
      <c r="H122" s="589"/>
      <c r="I122" s="589"/>
      <c r="J122" s="589"/>
      <c r="K122" s="589"/>
      <c r="L122" s="589"/>
      <c r="M122" s="589"/>
      <c r="N122" s="589"/>
      <c r="O122" s="589"/>
      <c r="P122" s="589"/>
    </row>
    <row r="123" spans="1:17" ht="15.75" customHeight="1" thickTop="1">
      <c r="A123" s="337"/>
      <c r="B123" s="338" t="s">
        <v>27</v>
      </c>
      <c r="C123" s="325"/>
      <c r="D123" s="319"/>
      <c r="E123" s="319"/>
      <c r="F123" s="319"/>
      <c r="G123" s="592"/>
      <c r="H123" s="593"/>
      <c r="I123" s="593"/>
      <c r="J123" s="593"/>
      <c r="K123" s="594"/>
      <c r="L123" s="592"/>
      <c r="M123" s="593"/>
      <c r="N123" s="593"/>
      <c r="O123" s="593"/>
      <c r="P123" s="594"/>
      <c r="Q123" s="588"/>
    </row>
    <row r="124" spans="1:17" ht="15.75" customHeight="1">
      <c r="A124" s="324">
        <v>1</v>
      </c>
      <c r="B124" s="345" t="s">
        <v>81</v>
      </c>
      <c r="C124" s="335">
        <v>5295192</v>
      </c>
      <c r="D124" s="327" t="s">
        <v>12</v>
      </c>
      <c r="E124" s="327" t="s">
        <v>347</v>
      </c>
      <c r="F124" s="335">
        <v>-100</v>
      </c>
      <c r="G124" s="341">
        <v>5078</v>
      </c>
      <c r="H124" s="342">
        <v>5077</v>
      </c>
      <c r="I124" s="342">
        <f>G124-H124</f>
        <v>1</v>
      </c>
      <c r="J124" s="342">
        <f>$F124*I124</f>
        <v>-100</v>
      </c>
      <c r="K124" s="343">
        <f>J124/1000000</f>
        <v>-0.0001</v>
      </c>
      <c r="L124" s="341">
        <v>8532</v>
      </c>
      <c r="M124" s="342">
        <v>7682</v>
      </c>
      <c r="N124" s="342">
        <f>L124-M124</f>
        <v>850</v>
      </c>
      <c r="O124" s="342">
        <f>$F124*N124</f>
        <v>-85000</v>
      </c>
      <c r="P124" s="343">
        <f>O124/1000000</f>
        <v>-0.085</v>
      </c>
      <c r="Q124" s="469"/>
    </row>
    <row r="125" spans="1:17" ht="16.5">
      <c r="A125" s="324"/>
      <c r="B125" s="346" t="s">
        <v>39</v>
      </c>
      <c r="C125" s="335"/>
      <c r="D125" s="349"/>
      <c r="E125" s="349"/>
      <c r="F125" s="335"/>
      <c r="G125" s="341"/>
      <c r="H125" s="342"/>
      <c r="I125" s="342"/>
      <c r="J125" s="342"/>
      <c r="K125" s="343"/>
      <c r="L125" s="341"/>
      <c r="M125" s="342"/>
      <c r="N125" s="342"/>
      <c r="O125" s="342"/>
      <c r="P125" s="343"/>
      <c r="Q125" s="469"/>
    </row>
    <row r="126" spans="1:17" ht="51.75">
      <c r="A126" s="324">
        <v>2</v>
      </c>
      <c r="B126" s="345" t="s">
        <v>40</v>
      </c>
      <c r="C126" s="335">
        <v>4864959</v>
      </c>
      <c r="D126" s="348" t="s">
        <v>12</v>
      </c>
      <c r="E126" s="327" t="s">
        <v>347</v>
      </c>
      <c r="F126" s="335">
        <v>-1000</v>
      </c>
      <c r="G126" s="341">
        <v>15119</v>
      </c>
      <c r="H126" s="342">
        <v>15119</v>
      </c>
      <c r="I126" s="342">
        <f>G126-H126</f>
        <v>0</v>
      </c>
      <c r="J126" s="342">
        <f aca="true" t="shared" si="24" ref="J126:J133">$F126*I126</f>
        <v>0</v>
      </c>
      <c r="K126" s="343">
        <f aca="true" t="shared" si="25" ref="K126:K133">J126/1000000</f>
        <v>0</v>
      </c>
      <c r="L126" s="341">
        <v>7737</v>
      </c>
      <c r="M126" s="342">
        <v>7737</v>
      </c>
      <c r="N126" s="342">
        <f>L126-M126</f>
        <v>0</v>
      </c>
      <c r="O126" s="342">
        <f aca="true" t="shared" si="26" ref="O126:O133">$F126*N126</f>
        <v>0</v>
      </c>
      <c r="P126" s="343">
        <f aca="true" t="shared" si="27" ref="P126:P133">O126/1000000</f>
        <v>0</v>
      </c>
      <c r="Q126" s="777" t="s">
        <v>470</v>
      </c>
    </row>
    <row r="127" spans="1:17" ht="16.5">
      <c r="A127" s="324"/>
      <c r="B127" s="346" t="s">
        <v>18</v>
      </c>
      <c r="C127" s="335"/>
      <c r="D127" s="348"/>
      <c r="E127" s="327"/>
      <c r="F127" s="335"/>
      <c r="G127" s="341"/>
      <c r="H127" s="342"/>
      <c r="I127" s="342"/>
      <c r="J127" s="342"/>
      <c r="K127" s="343"/>
      <c r="L127" s="341"/>
      <c r="M127" s="342"/>
      <c r="N127" s="342"/>
      <c r="O127" s="342"/>
      <c r="P127" s="343"/>
      <c r="Q127" s="469"/>
    </row>
    <row r="128" spans="1:17" ht="16.5">
      <c r="A128" s="324">
        <v>3</v>
      </c>
      <c r="B128" s="345" t="s">
        <v>19</v>
      </c>
      <c r="C128" s="335">
        <v>4864808</v>
      </c>
      <c r="D128" s="348" t="s">
        <v>12</v>
      </c>
      <c r="E128" s="327" t="s">
        <v>347</v>
      </c>
      <c r="F128" s="335">
        <v>-200</v>
      </c>
      <c r="G128" s="341">
        <v>12811</v>
      </c>
      <c r="H128" s="342">
        <v>12811</v>
      </c>
      <c r="I128" s="342">
        <f>G128-H128</f>
        <v>0</v>
      </c>
      <c r="J128" s="342">
        <f t="shared" si="24"/>
        <v>0</v>
      </c>
      <c r="K128" s="343">
        <f t="shared" si="25"/>
        <v>0</v>
      </c>
      <c r="L128" s="341">
        <v>21689</v>
      </c>
      <c r="M128" s="342">
        <v>21689</v>
      </c>
      <c r="N128" s="342">
        <f>L128-M128</f>
        <v>0</v>
      </c>
      <c r="O128" s="342">
        <f t="shared" si="26"/>
        <v>0</v>
      </c>
      <c r="P128" s="343">
        <f t="shared" si="27"/>
        <v>0</v>
      </c>
      <c r="Q128" s="766"/>
    </row>
    <row r="129" spans="1:17" ht="16.5">
      <c r="A129" s="324">
        <v>4</v>
      </c>
      <c r="B129" s="345" t="s">
        <v>20</v>
      </c>
      <c r="C129" s="335">
        <v>4865144</v>
      </c>
      <c r="D129" s="348" t="s">
        <v>12</v>
      </c>
      <c r="E129" s="327" t="s">
        <v>347</v>
      </c>
      <c r="F129" s="335">
        <v>-1000</v>
      </c>
      <c r="G129" s="341">
        <v>86677</v>
      </c>
      <c r="H129" s="342">
        <v>86544</v>
      </c>
      <c r="I129" s="342">
        <f>G129-H129</f>
        <v>133</v>
      </c>
      <c r="J129" s="342">
        <f>$F129*I129</f>
        <v>-133000</v>
      </c>
      <c r="K129" s="343">
        <f>J129/1000000</f>
        <v>-0.133</v>
      </c>
      <c r="L129" s="341">
        <v>123437</v>
      </c>
      <c r="M129" s="342">
        <v>123437</v>
      </c>
      <c r="N129" s="342">
        <f>L129-M129</f>
        <v>0</v>
      </c>
      <c r="O129" s="342">
        <f>$F129*N129</f>
        <v>0</v>
      </c>
      <c r="P129" s="343">
        <f>O129/1000000</f>
        <v>0</v>
      </c>
      <c r="Q129" s="469"/>
    </row>
    <row r="130" spans="1:17" ht="16.5">
      <c r="A130" s="595"/>
      <c r="B130" s="596" t="s">
        <v>47</v>
      </c>
      <c r="C130" s="323"/>
      <c r="D130" s="327"/>
      <c r="E130" s="327"/>
      <c r="F130" s="597"/>
      <c r="G130" s="598"/>
      <c r="H130" s="599"/>
      <c r="I130" s="342"/>
      <c r="J130" s="342"/>
      <c r="K130" s="343"/>
      <c r="L130" s="598"/>
      <c r="M130" s="599"/>
      <c r="N130" s="342"/>
      <c r="O130" s="342"/>
      <c r="P130" s="343"/>
      <c r="Q130" s="469"/>
    </row>
    <row r="131" spans="1:17" ht="16.5">
      <c r="A131" s="324">
        <v>5</v>
      </c>
      <c r="B131" s="516" t="s">
        <v>48</v>
      </c>
      <c r="C131" s="335">
        <v>5295128</v>
      </c>
      <c r="D131" s="349" t="s">
        <v>12</v>
      </c>
      <c r="E131" s="327" t="s">
        <v>347</v>
      </c>
      <c r="F131" s="335">
        <v>-50</v>
      </c>
      <c r="G131" s="341">
        <v>970093</v>
      </c>
      <c r="H131" s="342">
        <v>971880</v>
      </c>
      <c r="I131" s="342">
        <f>G131-H131</f>
        <v>-1787</v>
      </c>
      <c r="J131" s="342">
        <f t="shared" si="24"/>
        <v>89350</v>
      </c>
      <c r="K131" s="343">
        <f t="shared" si="25"/>
        <v>0.08935</v>
      </c>
      <c r="L131" s="341">
        <v>1961</v>
      </c>
      <c r="M131" s="342">
        <v>1962</v>
      </c>
      <c r="N131" s="342">
        <f>L131-M131</f>
        <v>-1</v>
      </c>
      <c r="O131" s="342">
        <f t="shared" si="26"/>
        <v>50</v>
      </c>
      <c r="P131" s="343">
        <f t="shared" si="27"/>
        <v>5E-05</v>
      </c>
      <c r="Q131" s="506" t="s">
        <v>448</v>
      </c>
    </row>
    <row r="132" spans="1:17" ht="16.5">
      <c r="A132" s="324"/>
      <c r="B132" s="347" t="s">
        <v>49</v>
      </c>
      <c r="C132" s="335"/>
      <c r="D132" s="348"/>
      <c r="E132" s="327"/>
      <c r="F132" s="335"/>
      <c r="G132" s="341"/>
      <c r="H132" s="342"/>
      <c r="I132" s="342"/>
      <c r="J132" s="342"/>
      <c r="K132" s="343"/>
      <c r="L132" s="341"/>
      <c r="M132" s="342"/>
      <c r="N132" s="342"/>
      <c r="O132" s="342"/>
      <c r="P132" s="343"/>
      <c r="Q132" s="469"/>
    </row>
    <row r="133" spans="1:17" ht="16.5">
      <c r="A133" s="324">
        <v>6</v>
      </c>
      <c r="B133" s="534" t="s">
        <v>350</v>
      </c>
      <c r="C133" s="335">
        <v>4865174</v>
      </c>
      <c r="D133" s="349" t="s">
        <v>12</v>
      </c>
      <c r="E133" s="327" t="s">
        <v>347</v>
      </c>
      <c r="F133" s="335">
        <v>-1000</v>
      </c>
      <c r="G133" s="341">
        <v>0</v>
      </c>
      <c r="H133" s="342">
        <v>0</v>
      </c>
      <c r="I133" s="342">
        <f>G133-H133</f>
        <v>0</v>
      </c>
      <c r="J133" s="342">
        <f t="shared" si="24"/>
        <v>0</v>
      </c>
      <c r="K133" s="343">
        <f t="shared" si="25"/>
        <v>0</v>
      </c>
      <c r="L133" s="341">
        <v>2</v>
      </c>
      <c r="M133" s="342">
        <v>2</v>
      </c>
      <c r="N133" s="342">
        <f>L133-M133</f>
        <v>0</v>
      </c>
      <c r="O133" s="342">
        <f t="shared" si="26"/>
        <v>0</v>
      </c>
      <c r="P133" s="343">
        <f t="shared" si="27"/>
        <v>0</v>
      </c>
      <c r="Q133" s="503"/>
    </row>
    <row r="134" spans="1:17" ht="16.5">
      <c r="A134" s="324"/>
      <c r="B134" s="346" t="s">
        <v>35</v>
      </c>
      <c r="C134" s="335"/>
      <c r="D134" s="349"/>
      <c r="E134" s="327"/>
      <c r="F134" s="335"/>
      <c r="G134" s="341"/>
      <c r="H134" s="342"/>
      <c r="I134" s="342"/>
      <c r="J134" s="342"/>
      <c r="K134" s="343"/>
      <c r="L134" s="341"/>
      <c r="M134" s="342"/>
      <c r="N134" s="342"/>
      <c r="O134" s="342"/>
      <c r="P134" s="343"/>
      <c r="Q134" s="469"/>
    </row>
    <row r="135" spans="1:17" ht="16.5">
      <c r="A135" s="324">
        <v>7</v>
      </c>
      <c r="B135" s="345" t="s">
        <v>363</v>
      </c>
      <c r="C135" s="335">
        <v>5128439</v>
      </c>
      <c r="D135" s="348" t="s">
        <v>12</v>
      </c>
      <c r="E135" s="327" t="s">
        <v>347</v>
      </c>
      <c r="F135" s="335">
        <v>-800</v>
      </c>
      <c r="G135" s="341">
        <v>990731</v>
      </c>
      <c r="H135" s="342">
        <v>991696</v>
      </c>
      <c r="I135" s="342">
        <f>G135-H135</f>
        <v>-965</v>
      </c>
      <c r="J135" s="342">
        <f>$F135*I135</f>
        <v>772000</v>
      </c>
      <c r="K135" s="343">
        <f>J135/1000000</f>
        <v>0.772</v>
      </c>
      <c r="L135" s="341">
        <v>999703</v>
      </c>
      <c r="M135" s="342">
        <v>999703</v>
      </c>
      <c r="N135" s="342">
        <f>L135-M135</f>
        <v>0</v>
      </c>
      <c r="O135" s="342">
        <f>$F135*N135</f>
        <v>0</v>
      </c>
      <c r="P135" s="343">
        <f>O135/1000000</f>
        <v>0</v>
      </c>
      <c r="Q135" s="469"/>
    </row>
    <row r="136" spans="1:17" ht="16.5">
      <c r="A136" s="324"/>
      <c r="B136" s="347" t="s">
        <v>386</v>
      </c>
      <c r="C136" s="335"/>
      <c r="D136" s="348"/>
      <c r="E136" s="327"/>
      <c r="F136" s="335"/>
      <c r="G136" s="341"/>
      <c r="H136" s="342"/>
      <c r="I136" s="342"/>
      <c r="J136" s="342"/>
      <c r="K136" s="343"/>
      <c r="L136" s="341"/>
      <c r="M136" s="342"/>
      <c r="N136" s="342"/>
      <c r="O136" s="342"/>
      <c r="P136" s="343"/>
      <c r="Q136" s="469"/>
    </row>
    <row r="137" spans="1:17" ht="18">
      <c r="A137" s="324">
        <v>8</v>
      </c>
      <c r="B137" s="758" t="s">
        <v>391</v>
      </c>
      <c r="C137" s="312">
        <v>5128407</v>
      </c>
      <c r="D137" s="127" t="s">
        <v>12</v>
      </c>
      <c r="E137" s="96" t="s">
        <v>347</v>
      </c>
      <c r="F137" s="417">
        <v>2000</v>
      </c>
      <c r="G137" s="341">
        <v>999427</v>
      </c>
      <c r="H137" s="342">
        <v>999427</v>
      </c>
      <c r="I137" s="322">
        <f>G137-H137</f>
        <v>0</v>
      </c>
      <c r="J137" s="322">
        <f>$F137*I137</f>
        <v>0</v>
      </c>
      <c r="K137" s="322">
        <f>J137/1000000</f>
        <v>0</v>
      </c>
      <c r="L137" s="341">
        <v>30</v>
      </c>
      <c r="M137" s="342">
        <v>30</v>
      </c>
      <c r="N137" s="322">
        <f>L137-M137</f>
        <v>0</v>
      </c>
      <c r="O137" s="322">
        <f>$F137*N137</f>
        <v>0</v>
      </c>
      <c r="P137" s="322">
        <f>O137/1000000</f>
        <v>0</v>
      </c>
      <c r="Q137" s="470"/>
    </row>
    <row r="138" spans="1:17" ht="13.5" thickBot="1">
      <c r="A138" s="46"/>
      <c r="B138" s="140"/>
      <c r="C138" s="47"/>
      <c r="D138" s="90"/>
      <c r="E138" s="141"/>
      <c r="F138" s="90"/>
      <c r="G138" s="104"/>
      <c r="H138" s="105"/>
      <c r="I138" s="105"/>
      <c r="J138" s="105"/>
      <c r="K138" s="109"/>
      <c r="L138" s="104"/>
      <c r="M138" s="105"/>
      <c r="N138" s="105"/>
      <c r="O138" s="105"/>
      <c r="P138" s="109"/>
      <c r="Q138" s="600"/>
    </row>
    <row r="139" ht="13.5" thickTop="1"/>
    <row r="140" spans="2:16" ht="18">
      <c r="B140" s="316" t="s">
        <v>311</v>
      </c>
      <c r="K140" s="157">
        <f>SUM(K124:K138)</f>
        <v>0.7282500000000001</v>
      </c>
      <c r="P140" s="157">
        <f>SUM(P124:P138)</f>
        <v>-0.08495000000000001</v>
      </c>
    </row>
    <row r="141" spans="11:16" ht="15.75">
      <c r="K141" s="87"/>
      <c r="P141" s="87"/>
    </row>
    <row r="142" spans="11:16" ht="15.75">
      <c r="K142" s="87"/>
      <c r="P142" s="87"/>
    </row>
    <row r="143" spans="11:16" ht="15.75">
      <c r="K143" s="87"/>
      <c r="P143" s="87"/>
    </row>
    <row r="144" spans="11:16" ht="15.75">
      <c r="K144" s="87"/>
      <c r="P144" s="87"/>
    </row>
    <row r="145" spans="11:16" ht="15.75">
      <c r="K145" s="87"/>
      <c r="P145" s="87"/>
    </row>
    <row r="146" ht="13.5" thickBot="1"/>
    <row r="147" spans="1:17" ht="31.5" customHeight="1">
      <c r="A147" s="143" t="s">
        <v>244</v>
      </c>
      <c r="B147" s="144"/>
      <c r="C147" s="144"/>
      <c r="D147" s="145"/>
      <c r="E147" s="146"/>
      <c r="F147" s="145"/>
      <c r="G147" s="145"/>
      <c r="H147" s="144"/>
      <c r="I147" s="147"/>
      <c r="J147" s="148"/>
      <c r="K147" s="149"/>
      <c r="L147" s="601"/>
      <c r="M147" s="601"/>
      <c r="N147" s="601"/>
      <c r="O147" s="601"/>
      <c r="P147" s="601"/>
      <c r="Q147" s="602"/>
    </row>
    <row r="148" spans="1:17" ht="28.5" customHeight="1">
      <c r="A148" s="150" t="s">
        <v>306</v>
      </c>
      <c r="B148" s="84"/>
      <c r="C148" s="84"/>
      <c r="D148" s="84"/>
      <c r="E148" s="85"/>
      <c r="F148" s="84"/>
      <c r="G148" s="84"/>
      <c r="H148" s="84"/>
      <c r="I148" s="86"/>
      <c r="J148" s="84"/>
      <c r="K148" s="142">
        <f>K113</f>
        <v>-21.5484454</v>
      </c>
      <c r="L148" s="512"/>
      <c r="M148" s="512"/>
      <c r="N148" s="512"/>
      <c r="O148" s="512"/>
      <c r="P148" s="142">
        <f>P113</f>
        <v>-0.8297987599999999</v>
      </c>
      <c r="Q148" s="603"/>
    </row>
    <row r="149" spans="1:17" ht="28.5" customHeight="1">
      <c r="A149" s="150" t="s">
        <v>307</v>
      </c>
      <c r="B149" s="84"/>
      <c r="C149" s="84"/>
      <c r="D149" s="84"/>
      <c r="E149" s="85"/>
      <c r="F149" s="84"/>
      <c r="G149" s="84"/>
      <c r="H149" s="84"/>
      <c r="I149" s="86"/>
      <c r="J149" s="84"/>
      <c r="K149" s="142">
        <f>K140</f>
        <v>0.7282500000000001</v>
      </c>
      <c r="L149" s="512"/>
      <c r="M149" s="512"/>
      <c r="N149" s="512"/>
      <c r="O149" s="512"/>
      <c r="P149" s="142">
        <f>P140</f>
        <v>-0.08495000000000001</v>
      </c>
      <c r="Q149" s="603"/>
    </row>
    <row r="150" spans="1:17" ht="28.5" customHeight="1">
      <c r="A150" s="150" t="s">
        <v>245</v>
      </c>
      <c r="B150" s="84"/>
      <c r="C150" s="84"/>
      <c r="D150" s="84"/>
      <c r="E150" s="85"/>
      <c r="F150" s="84"/>
      <c r="G150" s="84"/>
      <c r="H150" s="84"/>
      <c r="I150" s="86"/>
      <c r="J150" s="84"/>
      <c r="K150" s="142">
        <f>'ROHTAK ROAD'!K43</f>
        <v>2.4672875000000003</v>
      </c>
      <c r="L150" s="512"/>
      <c r="M150" s="512"/>
      <c r="N150" s="512"/>
      <c r="O150" s="512"/>
      <c r="P150" s="142">
        <f>'ROHTAK ROAD'!P43</f>
        <v>0.0355</v>
      </c>
      <c r="Q150" s="603"/>
    </row>
    <row r="151" spans="1:17" ht="27.75" customHeight="1" thickBot="1">
      <c r="A151" s="152" t="s">
        <v>246</v>
      </c>
      <c r="B151" s="151"/>
      <c r="C151" s="151"/>
      <c r="D151" s="151"/>
      <c r="E151" s="151"/>
      <c r="F151" s="151"/>
      <c r="G151" s="151"/>
      <c r="H151" s="151"/>
      <c r="I151" s="151"/>
      <c r="J151" s="151"/>
      <c r="K151" s="425">
        <f>SUM(K148:K150)</f>
        <v>-18.352907899999998</v>
      </c>
      <c r="L151" s="604"/>
      <c r="M151" s="604"/>
      <c r="N151" s="604"/>
      <c r="O151" s="604"/>
      <c r="P151" s="425">
        <f>SUM(P148:P150)</f>
        <v>-0.8792487599999999</v>
      </c>
      <c r="Q151" s="605"/>
    </row>
    <row r="155" ht="13.5" thickBot="1">
      <c r="A155" s="244"/>
    </row>
    <row r="156" spans="1:17" ht="12.75">
      <c r="A156" s="606"/>
      <c r="B156" s="607"/>
      <c r="C156" s="607"/>
      <c r="D156" s="607"/>
      <c r="E156" s="607"/>
      <c r="F156" s="607"/>
      <c r="G156" s="607"/>
      <c r="H156" s="601"/>
      <c r="I156" s="601"/>
      <c r="J156" s="601"/>
      <c r="K156" s="601"/>
      <c r="L156" s="601"/>
      <c r="M156" s="601"/>
      <c r="N156" s="601"/>
      <c r="O156" s="601"/>
      <c r="P156" s="601"/>
      <c r="Q156" s="602"/>
    </row>
    <row r="157" spans="1:17" ht="23.25">
      <c r="A157" s="608" t="s">
        <v>328</v>
      </c>
      <c r="B157" s="609"/>
      <c r="C157" s="609"/>
      <c r="D157" s="609"/>
      <c r="E157" s="609"/>
      <c r="F157" s="609"/>
      <c r="G157" s="609"/>
      <c r="H157" s="512"/>
      <c r="I157" s="512"/>
      <c r="J157" s="512"/>
      <c r="K157" s="512"/>
      <c r="L157" s="512"/>
      <c r="M157" s="512"/>
      <c r="N157" s="512"/>
      <c r="O157" s="512"/>
      <c r="P157" s="512"/>
      <c r="Q157" s="603"/>
    </row>
    <row r="158" spans="1:17" ht="12.75">
      <c r="A158" s="610"/>
      <c r="B158" s="609"/>
      <c r="C158" s="609"/>
      <c r="D158" s="609"/>
      <c r="E158" s="609"/>
      <c r="F158" s="609"/>
      <c r="G158" s="609"/>
      <c r="H158" s="512"/>
      <c r="I158" s="512"/>
      <c r="J158" s="512"/>
      <c r="K158" s="512"/>
      <c r="L158" s="512"/>
      <c r="M158" s="512"/>
      <c r="N158" s="512"/>
      <c r="O158" s="512"/>
      <c r="P158" s="512"/>
      <c r="Q158" s="603"/>
    </row>
    <row r="159" spans="1:17" ht="15.75">
      <c r="A159" s="611"/>
      <c r="B159" s="612"/>
      <c r="C159" s="612"/>
      <c r="D159" s="612"/>
      <c r="E159" s="612"/>
      <c r="F159" s="612"/>
      <c r="G159" s="612"/>
      <c r="H159" s="512"/>
      <c r="I159" s="512"/>
      <c r="J159" s="512"/>
      <c r="K159" s="613" t="s">
        <v>340</v>
      </c>
      <c r="L159" s="512"/>
      <c r="M159" s="512"/>
      <c r="N159" s="512"/>
      <c r="O159" s="512"/>
      <c r="P159" s="613" t="s">
        <v>341</v>
      </c>
      <c r="Q159" s="603"/>
    </row>
    <row r="160" spans="1:17" ht="12.75">
      <c r="A160" s="614"/>
      <c r="B160" s="96"/>
      <c r="C160" s="96"/>
      <c r="D160" s="96"/>
      <c r="E160" s="96"/>
      <c r="F160" s="96"/>
      <c r="G160" s="96"/>
      <c r="H160" s="512"/>
      <c r="I160" s="512"/>
      <c r="J160" s="512"/>
      <c r="K160" s="512"/>
      <c r="L160" s="512"/>
      <c r="M160" s="512"/>
      <c r="N160" s="512"/>
      <c r="O160" s="512"/>
      <c r="P160" s="512"/>
      <c r="Q160" s="603"/>
    </row>
    <row r="161" spans="1:17" ht="12.75">
      <c r="A161" s="614"/>
      <c r="B161" s="96"/>
      <c r="C161" s="96"/>
      <c r="D161" s="96"/>
      <c r="E161" s="96"/>
      <c r="F161" s="96"/>
      <c r="G161" s="96"/>
      <c r="H161" s="512"/>
      <c r="I161" s="512"/>
      <c r="J161" s="512"/>
      <c r="K161" s="512"/>
      <c r="L161" s="512"/>
      <c r="M161" s="512"/>
      <c r="N161" s="512"/>
      <c r="O161" s="512"/>
      <c r="P161" s="512"/>
      <c r="Q161" s="603"/>
    </row>
    <row r="162" spans="1:17" ht="24.75" customHeight="1">
      <c r="A162" s="615" t="s">
        <v>331</v>
      </c>
      <c r="B162" s="616"/>
      <c r="C162" s="616"/>
      <c r="D162" s="617"/>
      <c r="E162" s="617"/>
      <c r="F162" s="618"/>
      <c r="G162" s="617"/>
      <c r="H162" s="512"/>
      <c r="I162" s="512"/>
      <c r="J162" s="512"/>
      <c r="K162" s="619">
        <f>K151</f>
        <v>-18.352907899999998</v>
      </c>
      <c r="L162" s="617" t="s">
        <v>329</v>
      </c>
      <c r="M162" s="512"/>
      <c r="N162" s="512"/>
      <c r="O162" s="512"/>
      <c r="P162" s="619">
        <f>P151</f>
        <v>-0.8792487599999999</v>
      </c>
      <c r="Q162" s="620" t="s">
        <v>329</v>
      </c>
    </row>
    <row r="163" spans="1:17" ht="15">
      <c r="A163" s="621"/>
      <c r="B163" s="622"/>
      <c r="C163" s="622"/>
      <c r="D163" s="609"/>
      <c r="E163" s="609"/>
      <c r="F163" s="623"/>
      <c r="G163" s="609"/>
      <c r="H163" s="512"/>
      <c r="I163" s="512"/>
      <c r="J163" s="512"/>
      <c r="K163" s="599"/>
      <c r="L163" s="609"/>
      <c r="M163" s="512"/>
      <c r="N163" s="512"/>
      <c r="O163" s="512"/>
      <c r="P163" s="599"/>
      <c r="Q163" s="624"/>
    </row>
    <row r="164" spans="1:17" ht="22.5" customHeight="1">
      <c r="A164" s="625" t="s">
        <v>330</v>
      </c>
      <c r="B164" s="45"/>
      <c r="C164" s="45"/>
      <c r="D164" s="609"/>
      <c r="E164" s="609"/>
      <c r="F164" s="626"/>
      <c r="G164" s="617"/>
      <c r="H164" s="512"/>
      <c r="I164" s="512"/>
      <c r="J164" s="512"/>
      <c r="K164" s="619">
        <f>'STEPPED UP GENCO'!K38</f>
        <v>0.8734849202500002</v>
      </c>
      <c r="L164" s="617" t="s">
        <v>329</v>
      </c>
      <c r="M164" s="512"/>
      <c r="N164" s="512"/>
      <c r="O164" s="512"/>
      <c r="P164" s="619">
        <f>'STEPPED UP GENCO'!P38</f>
        <v>-1.32531738</v>
      </c>
      <c r="Q164" s="620" t="s">
        <v>329</v>
      </c>
    </row>
    <row r="165" spans="1:17" ht="12.75">
      <c r="A165" s="627"/>
      <c r="B165" s="512"/>
      <c r="C165" s="512"/>
      <c r="D165" s="512"/>
      <c r="E165" s="512"/>
      <c r="F165" s="512"/>
      <c r="G165" s="512"/>
      <c r="H165" s="512"/>
      <c r="I165" s="512"/>
      <c r="J165" s="512"/>
      <c r="K165" s="512"/>
      <c r="L165" s="512"/>
      <c r="M165" s="512"/>
      <c r="N165" s="512"/>
      <c r="O165" s="512"/>
      <c r="P165" s="512"/>
      <c r="Q165" s="603"/>
    </row>
    <row r="166" spans="1:17" ht="12.75">
      <c r="A166" s="627"/>
      <c r="B166" s="512"/>
      <c r="C166" s="512"/>
      <c r="D166" s="512"/>
      <c r="E166" s="512"/>
      <c r="F166" s="512"/>
      <c r="G166" s="512"/>
      <c r="H166" s="512"/>
      <c r="I166" s="512"/>
      <c r="J166" s="512"/>
      <c r="K166" s="512"/>
      <c r="L166" s="512"/>
      <c r="M166" s="512"/>
      <c r="N166" s="512"/>
      <c r="O166" s="512"/>
      <c r="P166" s="512"/>
      <c r="Q166" s="603"/>
    </row>
    <row r="167" spans="1:17" ht="12.75">
      <c r="A167" s="627"/>
      <c r="B167" s="512"/>
      <c r="C167" s="512"/>
      <c r="D167" s="512"/>
      <c r="E167" s="512"/>
      <c r="F167" s="512"/>
      <c r="G167" s="512"/>
      <c r="H167" s="512"/>
      <c r="I167" s="512"/>
      <c r="J167" s="512"/>
      <c r="K167" s="512"/>
      <c r="L167" s="512"/>
      <c r="M167" s="512"/>
      <c r="N167" s="512"/>
      <c r="O167" s="512"/>
      <c r="P167" s="512"/>
      <c r="Q167" s="603"/>
    </row>
    <row r="168" spans="1:17" ht="21" thickBot="1">
      <c r="A168" s="628"/>
      <c r="B168" s="604"/>
      <c r="C168" s="604"/>
      <c r="D168" s="604"/>
      <c r="E168" s="604"/>
      <c r="F168" s="604"/>
      <c r="G168" s="604"/>
      <c r="H168" s="629"/>
      <c r="I168" s="629"/>
      <c r="J168" s="630" t="s">
        <v>332</v>
      </c>
      <c r="K168" s="631">
        <f>SUM(K162:K167)</f>
        <v>-17.479422979749998</v>
      </c>
      <c r="L168" s="629" t="s">
        <v>329</v>
      </c>
      <c r="M168" s="632"/>
      <c r="N168" s="604"/>
      <c r="O168" s="604"/>
      <c r="P168" s="631">
        <f>SUM(P162:P167)</f>
        <v>-2.20456614</v>
      </c>
      <c r="Q168" s="633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8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view="pageBreakPreview" zoomScale="82" zoomScaleNormal="85" zoomScaleSheetLayoutView="82" zoomScalePageLayoutView="0" workbookViewId="0" topLeftCell="A100">
      <selection activeCell="P32" sqref="P3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48"/>
      <c r="Q2" s="256" t="str">
        <f>NDPL!$Q$1</f>
        <v>FABRUARY-2017</v>
      </c>
      <c r="R2" s="256"/>
    </row>
    <row r="3" ht="18" customHeight="1">
      <c r="A3" s="3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01/03/2017</v>
      </c>
      <c r="H5" s="33" t="str">
        <f>NDPL!H5</f>
        <v>INTIAL READING 01/02/2017</v>
      </c>
      <c r="I5" s="33" t="s">
        <v>4</v>
      </c>
      <c r="J5" s="33" t="s">
        <v>5</v>
      </c>
      <c r="K5" s="33" t="s">
        <v>6</v>
      </c>
      <c r="L5" s="35" t="str">
        <f>NDPL!G5</f>
        <v>FINAL READING 01/03/2017</v>
      </c>
      <c r="M5" s="33" t="str">
        <f>NDPL!H5</f>
        <v>INTIAL READING 01/02/2017</v>
      </c>
      <c r="N5" s="33" t="s">
        <v>4</v>
      </c>
      <c r="O5" s="33" t="s">
        <v>5</v>
      </c>
      <c r="P5" s="33" t="s">
        <v>6</v>
      </c>
      <c r="Q5" s="182" t="s">
        <v>310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142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5" customFormat="1" ht="15.7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347</v>
      </c>
      <c r="F8" s="371">
        <v>100</v>
      </c>
      <c r="G8" s="341">
        <v>13977</v>
      </c>
      <c r="H8" s="342">
        <v>14305</v>
      </c>
      <c r="I8" s="277">
        <f aca="true" t="shared" si="0" ref="I8:I13">G8-H8</f>
        <v>-328</v>
      </c>
      <c r="J8" s="277">
        <f aca="true" t="shared" si="1" ref="J8:J14">$F8*I8</f>
        <v>-32800</v>
      </c>
      <c r="K8" s="277">
        <f aca="true" t="shared" si="2" ref="K8:K14">J8/1000000</f>
        <v>-0.0328</v>
      </c>
      <c r="L8" s="341">
        <v>91</v>
      </c>
      <c r="M8" s="342">
        <v>596</v>
      </c>
      <c r="N8" s="277">
        <f aca="true" t="shared" si="3" ref="N8:N13">L8-M8</f>
        <v>-505</v>
      </c>
      <c r="O8" s="277">
        <f aca="true" t="shared" si="4" ref="O8:O14">$F8*N8</f>
        <v>-50500</v>
      </c>
      <c r="P8" s="277">
        <f aca="true" t="shared" si="5" ref="P8:P14">O8/1000000</f>
        <v>-0.0505</v>
      </c>
      <c r="Q8" s="469"/>
    </row>
    <row r="9" spans="1:17" s="465" customFormat="1" ht="15.7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347</v>
      </c>
      <c r="F9" s="371">
        <v>300</v>
      </c>
      <c r="G9" s="341">
        <v>8110</v>
      </c>
      <c r="H9" s="342">
        <v>8052</v>
      </c>
      <c r="I9" s="277">
        <f t="shared" si="0"/>
        <v>58</v>
      </c>
      <c r="J9" s="277">
        <f t="shared" si="1"/>
        <v>17400</v>
      </c>
      <c r="K9" s="277">
        <f t="shared" si="2"/>
        <v>0.0174</v>
      </c>
      <c r="L9" s="341">
        <v>2241</v>
      </c>
      <c r="M9" s="342">
        <v>2652</v>
      </c>
      <c r="N9" s="277">
        <f t="shared" si="3"/>
        <v>-411</v>
      </c>
      <c r="O9" s="277">
        <f t="shared" si="4"/>
        <v>-123300</v>
      </c>
      <c r="P9" s="277">
        <f t="shared" si="5"/>
        <v>-0.1233</v>
      </c>
      <c r="Q9" s="481"/>
    </row>
    <row r="10" spans="1:17" s="465" customFormat="1" ht="15.7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347</v>
      </c>
      <c r="F10" s="371">
        <v>75</v>
      </c>
      <c r="G10" s="341">
        <v>24102</v>
      </c>
      <c r="H10" s="342">
        <v>22984</v>
      </c>
      <c r="I10" s="277">
        <f>G10-H10</f>
        <v>1118</v>
      </c>
      <c r="J10" s="277">
        <f>$F10*I10</f>
        <v>83850</v>
      </c>
      <c r="K10" s="277">
        <f>J10/1000000</f>
        <v>0.08385</v>
      </c>
      <c r="L10" s="341">
        <v>29960</v>
      </c>
      <c r="M10" s="342">
        <v>24026</v>
      </c>
      <c r="N10" s="277">
        <f>L10-M10</f>
        <v>5934</v>
      </c>
      <c r="O10" s="277">
        <f>$F10*N10</f>
        <v>445050</v>
      </c>
      <c r="P10" s="277">
        <f>O10/1000000</f>
        <v>0.44505</v>
      </c>
      <c r="Q10" s="469"/>
    </row>
    <row r="11" spans="1:17" ht="15.75" customHeight="1">
      <c r="A11" s="361">
        <v>4</v>
      </c>
      <c r="B11" s="362" t="s">
        <v>89</v>
      </c>
      <c r="C11" s="365">
        <v>4865184</v>
      </c>
      <c r="D11" s="40" t="s">
        <v>12</v>
      </c>
      <c r="E11" s="41" t="s">
        <v>347</v>
      </c>
      <c r="F11" s="371">
        <v>300</v>
      </c>
      <c r="G11" s="341">
        <v>999367</v>
      </c>
      <c r="H11" s="340">
        <v>999502</v>
      </c>
      <c r="I11" s="389">
        <f t="shared" si="0"/>
        <v>-135</v>
      </c>
      <c r="J11" s="389">
        <f t="shared" si="1"/>
        <v>-40500</v>
      </c>
      <c r="K11" s="389">
        <f t="shared" si="2"/>
        <v>-0.0405</v>
      </c>
      <c r="L11" s="341">
        <v>4426</v>
      </c>
      <c r="M11" s="340">
        <v>4674</v>
      </c>
      <c r="N11" s="389">
        <f t="shared" si="3"/>
        <v>-248</v>
      </c>
      <c r="O11" s="389">
        <f t="shared" si="4"/>
        <v>-74400</v>
      </c>
      <c r="P11" s="389">
        <f t="shared" si="5"/>
        <v>-0.0744</v>
      </c>
      <c r="Q11" s="154"/>
    </row>
    <row r="12" spans="1:17" s="465" customFormat="1" ht="15">
      <c r="A12" s="361">
        <v>5</v>
      </c>
      <c r="B12" s="362" t="s">
        <v>90</v>
      </c>
      <c r="C12" s="365">
        <v>4865103</v>
      </c>
      <c r="D12" s="40" t="s">
        <v>12</v>
      </c>
      <c r="E12" s="41" t="s">
        <v>347</v>
      </c>
      <c r="F12" s="371">
        <v>1333.3</v>
      </c>
      <c r="G12" s="341">
        <v>1811</v>
      </c>
      <c r="H12" s="342">
        <v>1808</v>
      </c>
      <c r="I12" s="277">
        <f t="shared" si="0"/>
        <v>3</v>
      </c>
      <c r="J12" s="277">
        <f t="shared" si="1"/>
        <v>3999.8999999999996</v>
      </c>
      <c r="K12" s="277">
        <f t="shared" si="2"/>
        <v>0.0039999</v>
      </c>
      <c r="L12" s="341">
        <v>2865</v>
      </c>
      <c r="M12" s="342">
        <v>2828</v>
      </c>
      <c r="N12" s="277">
        <f t="shared" si="3"/>
        <v>37</v>
      </c>
      <c r="O12" s="277">
        <f t="shared" si="4"/>
        <v>49332.1</v>
      </c>
      <c r="P12" s="277">
        <f t="shared" si="5"/>
        <v>0.0493321</v>
      </c>
      <c r="Q12" s="475"/>
    </row>
    <row r="13" spans="1:17" s="465" customFormat="1" ht="15.75" customHeight="1">
      <c r="A13" s="361">
        <v>6</v>
      </c>
      <c r="B13" s="362" t="s">
        <v>91</v>
      </c>
      <c r="C13" s="365">
        <v>4865101</v>
      </c>
      <c r="D13" s="40" t="s">
        <v>12</v>
      </c>
      <c r="E13" s="41" t="s">
        <v>347</v>
      </c>
      <c r="F13" s="371">
        <v>100</v>
      </c>
      <c r="G13" s="341">
        <v>35350</v>
      </c>
      <c r="H13" s="342">
        <v>35336</v>
      </c>
      <c r="I13" s="277">
        <f t="shared" si="0"/>
        <v>14</v>
      </c>
      <c r="J13" s="277">
        <f t="shared" si="1"/>
        <v>1400</v>
      </c>
      <c r="K13" s="277">
        <f t="shared" si="2"/>
        <v>0.0014</v>
      </c>
      <c r="L13" s="341">
        <v>168701</v>
      </c>
      <c r="M13" s="342">
        <v>170238</v>
      </c>
      <c r="N13" s="277">
        <f t="shared" si="3"/>
        <v>-1537</v>
      </c>
      <c r="O13" s="277">
        <f t="shared" si="4"/>
        <v>-153700</v>
      </c>
      <c r="P13" s="277">
        <f t="shared" si="5"/>
        <v>-0.1537</v>
      </c>
      <c r="Q13" s="469"/>
    </row>
    <row r="14" spans="1:17" s="465" customFormat="1" ht="15.75" customHeight="1">
      <c r="A14" s="361">
        <v>7</v>
      </c>
      <c r="B14" s="362" t="s">
        <v>92</v>
      </c>
      <c r="C14" s="365">
        <v>5295196</v>
      </c>
      <c r="D14" s="40" t="s">
        <v>12</v>
      </c>
      <c r="E14" s="41" t="s">
        <v>347</v>
      </c>
      <c r="F14" s="750">
        <v>75</v>
      </c>
      <c r="G14" s="341">
        <v>6900</v>
      </c>
      <c r="H14" s="342">
        <v>5235</v>
      </c>
      <c r="I14" s="277">
        <f>G14-H14</f>
        <v>1665</v>
      </c>
      <c r="J14" s="277">
        <f t="shared" si="1"/>
        <v>124875</v>
      </c>
      <c r="K14" s="277">
        <f t="shared" si="2"/>
        <v>0.124875</v>
      </c>
      <c r="L14" s="341">
        <v>19295</v>
      </c>
      <c r="M14" s="342">
        <v>14222</v>
      </c>
      <c r="N14" s="277">
        <f>L14-M14</f>
        <v>5073</v>
      </c>
      <c r="O14" s="277">
        <f t="shared" si="4"/>
        <v>380475</v>
      </c>
      <c r="P14" s="277">
        <f t="shared" si="5"/>
        <v>0.380475</v>
      </c>
      <c r="Q14" s="469"/>
    </row>
    <row r="15" spans="1:17" ht="15.75" customHeight="1">
      <c r="A15" s="361"/>
      <c r="B15" s="364" t="s">
        <v>11</v>
      </c>
      <c r="C15" s="365"/>
      <c r="D15" s="40"/>
      <c r="E15" s="40"/>
      <c r="F15" s="371"/>
      <c r="G15" s="339"/>
      <c r="H15" s="340"/>
      <c r="I15" s="389"/>
      <c r="J15" s="389"/>
      <c r="K15" s="389"/>
      <c r="L15" s="390"/>
      <c r="M15" s="389"/>
      <c r="N15" s="389"/>
      <c r="O15" s="389"/>
      <c r="P15" s="389"/>
      <c r="Q15" s="154"/>
    </row>
    <row r="16" spans="1:17" s="465" customFormat="1" ht="15.75" customHeight="1">
      <c r="A16" s="361">
        <v>8</v>
      </c>
      <c r="B16" s="362" t="s">
        <v>370</v>
      </c>
      <c r="C16" s="365">
        <v>4864884</v>
      </c>
      <c r="D16" s="40" t="s">
        <v>12</v>
      </c>
      <c r="E16" s="41" t="s">
        <v>347</v>
      </c>
      <c r="F16" s="371">
        <v>1000</v>
      </c>
      <c r="G16" s="341">
        <v>988620</v>
      </c>
      <c r="H16" s="342">
        <v>988863</v>
      </c>
      <c r="I16" s="277">
        <f aca="true" t="shared" si="6" ref="I16:I27">G16-H16</f>
        <v>-243</v>
      </c>
      <c r="J16" s="277">
        <f aca="true" t="shared" si="7" ref="J16:J27">$F16*I16</f>
        <v>-243000</v>
      </c>
      <c r="K16" s="277">
        <f aca="true" t="shared" si="8" ref="K16:K27">J16/1000000</f>
        <v>-0.243</v>
      </c>
      <c r="L16" s="341">
        <v>1888</v>
      </c>
      <c r="M16" s="342">
        <v>1888</v>
      </c>
      <c r="N16" s="277">
        <f aca="true" t="shared" si="9" ref="N16:N27">L16-M16</f>
        <v>0</v>
      </c>
      <c r="O16" s="277">
        <f aca="true" t="shared" si="10" ref="O16:O27">$F16*N16</f>
        <v>0</v>
      </c>
      <c r="P16" s="277">
        <f aca="true" t="shared" si="11" ref="P16:P27">O16/1000000</f>
        <v>0</v>
      </c>
      <c r="Q16" s="503"/>
    </row>
    <row r="17" spans="1:17" s="465" customFormat="1" ht="15.75" customHeight="1">
      <c r="A17" s="361">
        <v>9</v>
      </c>
      <c r="B17" s="362" t="s">
        <v>93</v>
      </c>
      <c r="C17" s="365">
        <v>4864831</v>
      </c>
      <c r="D17" s="40" t="s">
        <v>12</v>
      </c>
      <c r="E17" s="41" t="s">
        <v>347</v>
      </c>
      <c r="F17" s="371">
        <v>1000</v>
      </c>
      <c r="G17" s="341">
        <v>997020</v>
      </c>
      <c r="H17" s="342">
        <v>997070</v>
      </c>
      <c r="I17" s="277">
        <f t="shared" si="6"/>
        <v>-50</v>
      </c>
      <c r="J17" s="277">
        <f t="shared" si="7"/>
        <v>-50000</v>
      </c>
      <c r="K17" s="277">
        <f t="shared" si="8"/>
        <v>-0.05</v>
      </c>
      <c r="L17" s="341">
        <v>3368</v>
      </c>
      <c r="M17" s="342">
        <v>3367</v>
      </c>
      <c r="N17" s="277">
        <f t="shared" si="9"/>
        <v>1</v>
      </c>
      <c r="O17" s="277">
        <f t="shared" si="10"/>
        <v>1000</v>
      </c>
      <c r="P17" s="277">
        <f t="shared" si="11"/>
        <v>0.001</v>
      </c>
      <c r="Q17" s="469"/>
    </row>
    <row r="18" spans="1:17" s="465" customFormat="1" ht="15.75" customHeight="1">
      <c r="A18" s="361">
        <v>10</v>
      </c>
      <c r="B18" s="362" t="s">
        <v>124</v>
      </c>
      <c r="C18" s="365">
        <v>4864832</v>
      </c>
      <c r="D18" s="40" t="s">
        <v>12</v>
      </c>
      <c r="E18" s="41" t="s">
        <v>347</v>
      </c>
      <c r="F18" s="371">
        <v>1000</v>
      </c>
      <c r="G18" s="341">
        <v>999168</v>
      </c>
      <c r="H18" s="342">
        <v>999504</v>
      </c>
      <c r="I18" s="277">
        <f t="shared" si="6"/>
        <v>-336</v>
      </c>
      <c r="J18" s="277">
        <f t="shared" si="7"/>
        <v>-336000</v>
      </c>
      <c r="K18" s="277">
        <f t="shared" si="8"/>
        <v>-0.336</v>
      </c>
      <c r="L18" s="341">
        <v>771</v>
      </c>
      <c r="M18" s="342">
        <v>771</v>
      </c>
      <c r="N18" s="277">
        <f t="shared" si="9"/>
        <v>0</v>
      </c>
      <c r="O18" s="277">
        <f t="shared" si="10"/>
        <v>0</v>
      </c>
      <c r="P18" s="277">
        <f t="shared" si="11"/>
        <v>0</v>
      </c>
      <c r="Q18" s="469"/>
    </row>
    <row r="19" spans="1:17" s="465" customFormat="1" ht="15.75" customHeight="1">
      <c r="A19" s="361">
        <v>11</v>
      </c>
      <c r="B19" s="362" t="s">
        <v>94</v>
      </c>
      <c r="C19" s="365">
        <v>4864833</v>
      </c>
      <c r="D19" s="40" t="s">
        <v>12</v>
      </c>
      <c r="E19" s="41" t="s">
        <v>347</v>
      </c>
      <c r="F19" s="371">
        <v>1000</v>
      </c>
      <c r="G19" s="341">
        <v>995796</v>
      </c>
      <c r="H19" s="342">
        <v>996230</v>
      </c>
      <c r="I19" s="277">
        <f t="shared" si="6"/>
        <v>-434</v>
      </c>
      <c r="J19" s="277">
        <f t="shared" si="7"/>
        <v>-434000</v>
      </c>
      <c r="K19" s="277">
        <f t="shared" si="8"/>
        <v>-0.434</v>
      </c>
      <c r="L19" s="341">
        <v>1690</v>
      </c>
      <c r="M19" s="342">
        <v>1691</v>
      </c>
      <c r="N19" s="277">
        <f t="shared" si="9"/>
        <v>-1</v>
      </c>
      <c r="O19" s="277">
        <f t="shared" si="10"/>
        <v>-1000</v>
      </c>
      <c r="P19" s="277">
        <f t="shared" si="11"/>
        <v>-0.001</v>
      </c>
      <c r="Q19" s="469"/>
    </row>
    <row r="20" spans="1:17" s="465" customFormat="1" ht="15.75" customHeight="1">
      <c r="A20" s="361">
        <v>12</v>
      </c>
      <c r="B20" s="362" t="s">
        <v>95</v>
      </c>
      <c r="C20" s="365">
        <v>4864834</v>
      </c>
      <c r="D20" s="40" t="s">
        <v>12</v>
      </c>
      <c r="E20" s="41" t="s">
        <v>347</v>
      </c>
      <c r="F20" s="371">
        <v>1000</v>
      </c>
      <c r="G20" s="341">
        <v>993914</v>
      </c>
      <c r="H20" s="342">
        <v>994357</v>
      </c>
      <c r="I20" s="277">
        <f t="shared" si="6"/>
        <v>-443</v>
      </c>
      <c r="J20" s="277">
        <f t="shared" si="7"/>
        <v>-443000</v>
      </c>
      <c r="K20" s="277">
        <f t="shared" si="8"/>
        <v>-0.443</v>
      </c>
      <c r="L20" s="341">
        <v>5244</v>
      </c>
      <c r="M20" s="342">
        <v>5249</v>
      </c>
      <c r="N20" s="277">
        <f t="shared" si="9"/>
        <v>-5</v>
      </c>
      <c r="O20" s="277">
        <f t="shared" si="10"/>
        <v>-5000</v>
      </c>
      <c r="P20" s="277">
        <f t="shared" si="11"/>
        <v>-0.005</v>
      </c>
      <c r="Q20" s="469"/>
    </row>
    <row r="21" spans="1:17" s="465" customFormat="1" ht="15.75" customHeight="1">
      <c r="A21" s="361">
        <v>13</v>
      </c>
      <c r="B21" s="327" t="s">
        <v>96</v>
      </c>
      <c r="C21" s="365">
        <v>4864889</v>
      </c>
      <c r="D21" s="44" t="s">
        <v>12</v>
      </c>
      <c r="E21" s="41" t="s">
        <v>347</v>
      </c>
      <c r="F21" s="371">
        <v>1000</v>
      </c>
      <c r="G21" s="341">
        <v>997572</v>
      </c>
      <c r="H21" s="342">
        <v>997882</v>
      </c>
      <c r="I21" s="277">
        <f t="shared" si="6"/>
        <v>-310</v>
      </c>
      <c r="J21" s="277">
        <f t="shared" si="7"/>
        <v>-310000</v>
      </c>
      <c r="K21" s="277">
        <f t="shared" si="8"/>
        <v>-0.31</v>
      </c>
      <c r="L21" s="341">
        <v>999127</v>
      </c>
      <c r="M21" s="342">
        <v>999138</v>
      </c>
      <c r="N21" s="277">
        <f t="shared" si="9"/>
        <v>-11</v>
      </c>
      <c r="O21" s="277">
        <f t="shared" si="10"/>
        <v>-11000</v>
      </c>
      <c r="P21" s="277">
        <f t="shared" si="11"/>
        <v>-0.011</v>
      </c>
      <c r="Q21" s="469"/>
    </row>
    <row r="22" spans="1:17" s="465" customFormat="1" ht="15.75" customHeight="1">
      <c r="A22" s="361">
        <v>14</v>
      </c>
      <c r="B22" s="362" t="s">
        <v>97</v>
      </c>
      <c r="C22" s="365">
        <v>4864885</v>
      </c>
      <c r="D22" s="40" t="s">
        <v>12</v>
      </c>
      <c r="E22" s="41" t="s">
        <v>347</v>
      </c>
      <c r="F22" s="371">
        <v>1000</v>
      </c>
      <c r="G22" s="341">
        <v>999600</v>
      </c>
      <c r="H22" s="342">
        <v>999782</v>
      </c>
      <c r="I22" s="277">
        <f t="shared" si="6"/>
        <v>-182</v>
      </c>
      <c r="J22" s="277">
        <f t="shared" si="7"/>
        <v>-182000</v>
      </c>
      <c r="K22" s="277">
        <f t="shared" si="8"/>
        <v>-0.182</v>
      </c>
      <c r="L22" s="341">
        <v>999982</v>
      </c>
      <c r="M22" s="342">
        <v>1000000</v>
      </c>
      <c r="N22" s="277">
        <f t="shared" si="9"/>
        <v>-18</v>
      </c>
      <c r="O22" s="277">
        <f t="shared" si="10"/>
        <v>-18000</v>
      </c>
      <c r="P22" s="277">
        <f t="shared" si="11"/>
        <v>-0.018</v>
      </c>
      <c r="Q22" s="469"/>
    </row>
    <row r="23" spans="1:17" s="465" customFormat="1" ht="15.75" customHeight="1">
      <c r="A23" s="361">
        <v>15</v>
      </c>
      <c r="B23" s="362" t="s">
        <v>98</v>
      </c>
      <c r="C23" s="365">
        <v>4864895</v>
      </c>
      <c r="D23" s="40" t="s">
        <v>12</v>
      </c>
      <c r="E23" s="41" t="s">
        <v>347</v>
      </c>
      <c r="F23" s="371">
        <v>800</v>
      </c>
      <c r="G23" s="341">
        <v>998965</v>
      </c>
      <c r="H23" s="342">
        <v>999266</v>
      </c>
      <c r="I23" s="277">
        <f>G23-H23</f>
        <v>-301</v>
      </c>
      <c r="J23" s="277">
        <f t="shared" si="7"/>
        <v>-240800</v>
      </c>
      <c r="K23" s="277">
        <f t="shared" si="8"/>
        <v>-0.2408</v>
      </c>
      <c r="L23" s="341">
        <v>1245</v>
      </c>
      <c r="M23" s="342">
        <v>1249</v>
      </c>
      <c r="N23" s="277">
        <f>L23-M23</f>
        <v>-4</v>
      </c>
      <c r="O23" s="277">
        <f t="shared" si="10"/>
        <v>-3200</v>
      </c>
      <c r="P23" s="277">
        <f t="shared" si="11"/>
        <v>-0.0032</v>
      </c>
      <c r="Q23" s="469"/>
    </row>
    <row r="24" spans="1:17" s="465" customFormat="1" ht="15.75" customHeight="1">
      <c r="A24" s="361">
        <v>16</v>
      </c>
      <c r="B24" s="362" t="s">
        <v>99</v>
      </c>
      <c r="C24" s="365">
        <v>4864838</v>
      </c>
      <c r="D24" s="40" t="s">
        <v>12</v>
      </c>
      <c r="E24" s="41" t="s">
        <v>347</v>
      </c>
      <c r="F24" s="371">
        <v>1000</v>
      </c>
      <c r="G24" s="341">
        <v>999426</v>
      </c>
      <c r="H24" s="342">
        <v>999615</v>
      </c>
      <c r="I24" s="277">
        <f t="shared" si="6"/>
        <v>-189</v>
      </c>
      <c r="J24" s="277">
        <f t="shared" si="7"/>
        <v>-189000</v>
      </c>
      <c r="K24" s="277">
        <f t="shared" si="8"/>
        <v>-0.189</v>
      </c>
      <c r="L24" s="341">
        <v>29607</v>
      </c>
      <c r="M24" s="342">
        <v>29610</v>
      </c>
      <c r="N24" s="277">
        <f t="shared" si="9"/>
        <v>-3</v>
      </c>
      <c r="O24" s="277">
        <f t="shared" si="10"/>
        <v>-3000</v>
      </c>
      <c r="P24" s="277">
        <f t="shared" si="11"/>
        <v>-0.003</v>
      </c>
      <c r="Q24" s="469"/>
    </row>
    <row r="25" spans="1:17" s="465" customFormat="1" ht="15.75" customHeight="1">
      <c r="A25" s="361">
        <v>17</v>
      </c>
      <c r="B25" s="362" t="s">
        <v>122</v>
      </c>
      <c r="C25" s="365">
        <v>4864839</v>
      </c>
      <c r="D25" s="40" t="s">
        <v>12</v>
      </c>
      <c r="E25" s="41" t="s">
        <v>347</v>
      </c>
      <c r="F25" s="371">
        <v>1000</v>
      </c>
      <c r="G25" s="341">
        <v>1064</v>
      </c>
      <c r="H25" s="342">
        <v>1271</v>
      </c>
      <c r="I25" s="277">
        <f t="shared" si="6"/>
        <v>-207</v>
      </c>
      <c r="J25" s="277">
        <f t="shared" si="7"/>
        <v>-207000</v>
      </c>
      <c r="K25" s="277">
        <f t="shared" si="8"/>
        <v>-0.207</v>
      </c>
      <c r="L25" s="341">
        <v>9721</v>
      </c>
      <c r="M25" s="342">
        <v>9721</v>
      </c>
      <c r="N25" s="277">
        <f t="shared" si="9"/>
        <v>0</v>
      </c>
      <c r="O25" s="277">
        <f t="shared" si="10"/>
        <v>0</v>
      </c>
      <c r="P25" s="277">
        <f t="shared" si="11"/>
        <v>0</v>
      </c>
      <c r="Q25" s="469"/>
    </row>
    <row r="26" spans="1:17" s="465" customFormat="1" ht="15.75" customHeight="1">
      <c r="A26" s="361">
        <v>18</v>
      </c>
      <c r="B26" s="362" t="s">
        <v>125</v>
      </c>
      <c r="C26" s="365">
        <v>4864788</v>
      </c>
      <c r="D26" s="40" t="s">
        <v>12</v>
      </c>
      <c r="E26" s="41" t="s">
        <v>347</v>
      </c>
      <c r="F26" s="371">
        <v>100</v>
      </c>
      <c r="G26" s="341">
        <v>12497</v>
      </c>
      <c r="H26" s="342">
        <v>12392</v>
      </c>
      <c r="I26" s="277">
        <f t="shared" si="6"/>
        <v>105</v>
      </c>
      <c r="J26" s="277">
        <f t="shared" si="7"/>
        <v>10500</v>
      </c>
      <c r="K26" s="277">
        <f t="shared" si="8"/>
        <v>0.0105</v>
      </c>
      <c r="L26" s="341">
        <v>358</v>
      </c>
      <c r="M26" s="342">
        <v>358</v>
      </c>
      <c r="N26" s="277">
        <f t="shared" si="9"/>
        <v>0</v>
      </c>
      <c r="O26" s="277">
        <f t="shared" si="10"/>
        <v>0</v>
      </c>
      <c r="P26" s="277">
        <f t="shared" si="11"/>
        <v>0</v>
      </c>
      <c r="Q26" s="469"/>
    </row>
    <row r="27" spans="1:17" s="465" customFormat="1" ht="15.75" customHeight="1">
      <c r="A27" s="361">
        <v>19</v>
      </c>
      <c r="B27" s="362" t="s">
        <v>123</v>
      </c>
      <c r="C27" s="365">
        <v>4864883</v>
      </c>
      <c r="D27" s="40" t="s">
        <v>12</v>
      </c>
      <c r="E27" s="41" t="s">
        <v>347</v>
      </c>
      <c r="F27" s="371">
        <v>1000</v>
      </c>
      <c r="G27" s="341">
        <v>507</v>
      </c>
      <c r="H27" s="342">
        <v>82</v>
      </c>
      <c r="I27" s="277">
        <f t="shared" si="6"/>
        <v>425</v>
      </c>
      <c r="J27" s="277">
        <f t="shared" si="7"/>
        <v>425000</v>
      </c>
      <c r="K27" s="277">
        <f t="shared" si="8"/>
        <v>0.425</v>
      </c>
      <c r="L27" s="341">
        <v>15634</v>
      </c>
      <c r="M27" s="342">
        <v>15632</v>
      </c>
      <c r="N27" s="277">
        <f t="shared" si="9"/>
        <v>2</v>
      </c>
      <c r="O27" s="277">
        <f t="shared" si="10"/>
        <v>2000</v>
      </c>
      <c r="P27" s="277">
        <f t="shared" si="11"/>
        <v>0.002</v>
      </c>
      <c r="Q27" s="469"/>
    </row>
    <row r="28" spans="1:17" s="465" customFormat="1" ht="15.75" customHeight="1">
      <c r="A28" s="361"/>
      <c r="B28" s="364" t="s">
        <v>100</v>
      </c>
      <c r="C28" s="365"/>
      <c r="D28" s="40"/>
      <c r="E28" s="40"/>
      <c r="F28" s="371"/>
      <c r="G28" s="341"/>
      <c r="H28" s="342"/>
      <c r="I28" s="513"/>
      <c r="J28" s="513"/>
      <c r="K28" s="130"/>
      <c r="L28" s="511"/>
      <c r="M28" s="513"/>
      <c r="N28" s="513"/>
      <c r="O28" s="513"/>
      <c r="P28" s="130"/>
      <c r="Q28" s="469"/>
    </row>
    <row r="29" spans="1:17" s="465" customFormat="1" ht="15.75" customHeight="1">
      <c r="A29" s="361">
        <v>20</v>
      </c>
      <c r="B29" s="362" t="s">
        <v>101</v>
      </c>
      <c r="C29" s="365">
        <v>4864954</v>
      </c>
      <c r="D29" s="40" t="s">
        <v>12</v>
      </c>
      <c r="E29" s="41" t="s">
        <v>347</v>
      </c>
      <c r="F29" s="371">
        <v>1375</v>
      </c>
      <c r="G29" s="341">
        <v>999628</v>
      </c>
      <c r="H29" s="342">
        <v>999998</v>
      </c>
      <c r="I29" s="277">
        <f>G29-H29</f>
        <v>-370</v>
      </c>
      <c r="J29" s="277">
        <f>$F29*I29</f>
        <v>-508750</v>
      </c>
      <c r="K29" s="277">
        <f>J29/1000000</f>
        <v>-0.50875</v>
      </c>
      <c r="L29" s="341">
        <v>952234</v>
      </c>
      <c r="M29" s="342">
        <v>952234</v>
      </c>
      <c r="N29" s="277">
        <f>L29-M29</f>
        <v>0</v>
      </c>
      <c r="O29" s="277">
        <f>$F29*N29</f>
        <v>0</v>
      </c>
      <c r="P29" s="277">
        <f>O29/1000000</f>
        <v>0</v>
      </c>
      <c r="Q29" s="469"/>
    </row>
    <row r="30" spans="1:17" s="465" customFormat="1" ht="15.75" customHeight="1">
      <c r="A30" s="361">
        <v>21</v>
      </c>
      <c r="B30" s="362" t="s">
        <v>102</v>
      </c>
      <c r="C30" s="365">
        <v>5295164</v>
      </c>
      <c r="D30" s="40" t="s">
        <v>12</v>
      </c>
      <c r="E30" s="41" t="s">
        <v>347</v>
      </c>
      <c r="F30" s="371">
        <v>1100</v>
      </c>
      <c r="G30" s="341">
        <v>0</v>
      </c>
      <c r="H30" s="342">
        <v>0</v>
      </c>
      <c r="I30" s="277">
        <f>G30-H30</f>
        <v>0</v>
      </c>
      <c r="J30" s="277">
        <f>$F30*I30</f>
        <v>0</v>
      </c>
      <c r="K30" s="277">
        <f>J30/1000000</f>
        <v>0</v>
      </c>
      <c r="L30" s="341">
        <v>990632</v>
      </c>
      <c r="M30" s="342">
        <v>993848</v>
      </c>
      <c r="N30" s="277">
        <f>L30-M30</f>
        <v>-3216</v>
      </c>
      <c r="O30" s="277">
        <f>$F30*N30</f>
        <v>-3537600</v>
      </c>
      <c r="P30" s="277">
        <f>O30/1000000</f>
        <v>-3.5376</v>
      </c>
      <c r="Q30" s="469"/>
    </row>
    <row r="31" spans="1:17" s="465" customFormat="1" ht="15.75" customHeight="1">
      <c r="A31" s="361">
        <v>22</v>
      </c>
      <c r="B31" s="362" t="s">
        <v>368</v>
      </c>
      <c r="C31" s="365">
        <v>4864943</v>
      </c>
      <c r="D31" s="40" t="s">
        <v>12</v>
      </c>
      <c r="E31" s="41" t="s">
        <v>347</v>
      </c>
      <c r="F31" s="371">
        <v>1000</v>
      </c>
      <c r="G31" s="341">
        <v>976733</v>
      </c>
      <c r="H31" s="342">
        <v>977702</v>
      </c>
      <c r="I31" s="277">
        <f>G31-H31</f>
        <v>-969</v>
      </c>
      <c r="J31" s="277">
        <f>$F31*I31</f>
        <v>-969000</v>
      </c>
      <c r="K31" s="277">
        <f>J31/1000000</f>
        <v>-0.969</v>
      </c>
      <c r="L31" s="341">
        <v>7809</v>
      </c>
      <c r="M31" s="342">
        <v>7821</v>
      </c>
      <c r="N31" s="277">
        <f>L31-M31</f>
        <v>-12</v>
      </c>
      <c r="O31" s="277">
        <f>$F31*N31</f>
        <v>-12000</v>
      </c>
      <c r="P31" s="277">
        <f>O31/1000000</f>
        <v>-0.012</v>
      </c>
      <c r="Q31" s="469"/>
    </row>
    <row r="32" spans="1:17" s="465" customFormat="1" ht="15.75" customHeight="1">
      <c r="A32" s="361"/>
      <c r="B32" s="364" t="s">
        <v>32</v>
      </c>
      <c r="C32" s="365"/>
      <c r="D32" s="40"/>
      <c r="E32" s="40"/>
      <c r="F32" s="371"/>
      <c r="G32" s="341"/>
      <c r="H32" s="342"/>
      <c r="I32" s="277"/>
      <c r="J32" s="277"/>
      <c r="K32" s="130">
        <f>SUM(K29:K31)</f>
        <v>-1.47775</v>
      </c>
      <c r="L32" s="276"/>
      <c r="M32" s="277"/>
      <c r="N32" s="277"/>
      <c r="O32" s="277"/>
      <c r="P32" s="130">
        <f>SUM(P29:P31)</f>
        <v>-3.5496</v>
      </c>
      <c r="Q32" s="469"/>
    </row>
    <row r="33" spans="1:17" s="465" customFormat="1" ht="15.75" customHeight="1">
      <c r="A33" s="361">
        <v>23</v>
      </c>
      <c r="B33" s="362" t="s">
        <v>103</v>
      </c>
      <c r="C33" s="365">
        <v>4864910</v>
      </c>
      <c r="D33" s="40" t="s">
        <v>12</v>
      </c>
      <c r="E33" s="41" t="s">
        <v>347</v>
      </c>
      <c r="F33" s="371">
        <v>-1000</v>
      </c>
      <c r="G33" s="341">
        <v>947453</v>
      </c>
      <c r="H33" s="342">
        <v>948164</v>
      </c>
      <c r="I33" s="277">
        <f>G33-H33</f>
        <v>-711</v>
      </c>
      <c r="J33" s="277">
        <f>$F33*I33</f>
        <v>711000</v>
      </c>
      <c r="K33" s="277">
        <f>J33/1000000</f>
        <v>0.711</v>
      </c>
      <c r="L33" s="341">
        <v>941164</v>
      </c>
      <c r="M33" s="342">
        <v>941164</v>
      </c>
      <c r="N33" s="277">
        <f>L33-M33</f>
        <v>0</v>
      </c>
      <c r="O33" s="277">
        <f>$F33*N33</f>
        <v>0</v>
      </c>
      <c r="P33" s="277">
        <f>O33/1000000</f>
        <v>0</v>
      </c>
      <c r="Q33" s="469"/>
    </row>
    <row r="34" spans="1:17" s="465" customFormat="1" ht="15.75" customHeight="1">
      <c r="A34" s="361">
        <v>24</v>
      </c>
      <c r="B34" s="362" t="s">
        <v>104</v>
      </c>
      <c r="C34" s="365">
        <v>4864911</v>
      </c>
      <c r="D34" s="40" t="s">
        <v>12</v>
      </c>
      <c r="E34" s="41" t="s">
        <v>347</v>
      </c>
      <c r="F34" s="371">
        <v>-1000</v>
      </c>
      <c r="G34" s="341">
        <v>959325</v>
      </c>
      <c r="H34" s="342">
        <v>960163</v>
      </c>
      <c r="I34" s="277">
        <f>G34-H34</f>
        <v>-838</v>
      </c>
      <c r="J34" s="277">
        <f>$F34*I34</f>
        <v>838000</v>
      </c>
      <c r="K34" s="277">
        <f>J34/1000000</f>
        <v>0.838</v>
      </c>
      <c r="L34" s="341">
        <v>954757</v>
      </c>
      <c r="M34" s="342">
        <v>954757</v>
      </c>
      <c r="N34" s="277">
        <f>L34-M34</f>
        <v>0</v>
      </c>
      <c r="O34" s="277">
        <f>$F34*N34</f>
        <v>0</v>
      </c>
      <c r="P34" s="277">
        <f>O34/1000000</f>
        <v>0</v>
      </c>
      <c r="Q34" s="469"/>
    </row>
    <row r="35" spans="1:17" ht="15.75" customHeight="1">
      <c r="A35" s="361">
        <v>25</v>
      </c>
      <c r="B35" s="403" t="s">
        <v>146</v>
      </c>
      <c r="C35" s="372">
        <v>4902528</v>
      </c>
      <c r="D35" s="12" t="s">
        <v>12</v>
      </c>
      <c r="E35" s="41" t="s">
        <v>347</v>
      </c>
      <c r="F35" s="372">
        <v>300</v>
      </c>
      <c r="G35" s="339">
        <v>15</v>
      </c>
      <c r="H35" s="340">
        <v>15</v>
      </c>
      <c r="I35" s="389">
        <f>G35-H35</f>
        <v>0</v>
      </c>
      <c r="J35" s="389">
        <f>$F35*I35</f>
        <v>0</v>
      </c>
      <c r="K35" s="389">
        <f>J35/1000000</f>
        <v>0</v>
      </c>
      <c r="L35" s="339">
        <v>456</v>
      </c>
      <c r="M35" s="340">
        <v>456</v>
      </c>
      <c r="N35" s="389">
        <f>L35-M35</f>
        <v>0</v>
      </c>
      <c r="O35" s="389">
        <f>$F35*N35</f>
        <v>0</v>
      </c>
      <c r="P35" s="389">
        <f>O35/1000000</f>
        <v>0</v>
      </c>
      <c r="Q35" s="409"/>
    </row>
    <row r="36" spans="1:17" ht="15.75" customHeight="1">
      <c r="A36" s="361"/>
      <c r="B36" s="364" t="s">
        <v>27</v>
      </c>
      <c r="C36" s="365"/>
      <c r="D36" s="40"/>
      <c r="E36" s="40"/>
      <c r="F36" s="371"/>
      <c r="G36" s="339"/>
      <c r="H36" s="340"/>
      <c r="I36" s="389"/>
      <c r="J36" s="389"/>
      <c r="K36" s="389"/>
      <c r="L36" s="390"/>
      <c r="M36" s="389"/>
      <c r="N36" s="389"/>
      <c r="O36" s="389"/>
      <c r="P36" s="389"/>
      <c r="Q36" s="154"/>
    </row>
    <row r="37" spans="1:17" ht="15">
      <c r="A37" s="361">
        <v>26</v>
      </c>
      <c r="B37" s="327" t="s">
        <v>46</v>
      </c>
      <c r="C37" s="365">
        <v>4864854</v>
      </c>
      <c r="D37" s="44" t="s">
        <v>12</v>
      </c>
      <c r="E37" s="41" t="s">
        <v>347</v>
      </c>
      <c r="F37" s="371">
        <v>1000</v>
      </c>
      <c r="G37" s="341">
        <v>999991</v>
      </c>
      <c r="H37" s="342">
        <v>999991</v>
      </c>
      <c r="I37" s="277">
        <f>G37-H37</f>
        <v>0</v>
      </c>
      <c r="J37" s="277">
        <f>$F37*I37</f>
        <v>0</v>
      </c>
      <c r="K37" s="277">
        <f>J37/1000000</f>
        <v>0</v>
      </c>
      <c r="L37" s="341">
        <v>1855</v>
      </c>
      <c r="M37" s="342">
        <v>1718</v>
      </c>
      <c r="N37" s="277">
        <f>L37-M37</f>
        <v>137</v>
      </c>
      <c r="O37" s="277">
        <f>$F37*N37</f>
        <v>137000</v>
      </c>
      <c r="P37" s="277">
        <f>O37/1000000</f>
        <v>0.137</v>
      </c>
      <c r="Q37" s="416"/>
    </row>
    <row r="38" spans="1:17" s="465" customFormat="1" ht="15.75" customHeight="1">
      <c r="A38" s="361"/>
      <c r="B38" s="364" t="s">
        <v>105</v>
      </c>
      <c r="C38" s="365"/>
      <c r="D38" s="40"/>
      <c r="E38" s="40"/>
      <c r="F38" s="371"/>
      <c r="G38" s="341"/>
      <c r="H38" s="342"/>
      <c r="I38" s="277"/>
      <c r="J38" s="277"/>
      <c r="K38" s="277"/>
      <c r="L38" s="276"/>
      <c r="M38" s="277"/>
      <c r="N38" s="277"/>
      <c r="O38" s="277"/>
      <c r="P38" s="277"/>
      <c r="Q38" s="469"/>
    </row>
    <row r="39" spans="1:17" s="465" customFormat="1" ht="15.75" customHeight="1">
      <c r="A39" s="361">
        <v>27</v>
      </c>
      <c r="B39" s="362" t="s">
        <v>106</v>
      </c>
      <c r="C39" s="365">
        <v>5295179</v>
      </c>
      <c r="D39" s="40" t="s">
        <v>12</v>
      </c>
      <c r="E39" s="41" t="s">
        <v>347</v>
      </c>
      <c r="F39" s="371">
        <v>-500</v>
      </c>
      <c r="G39" s="341">
        <v>6817</v>
      </c>
      <c r="H39" s="342">
        <v>3458</v>
      </c>
      <c r="I39" s="277">
        <f>G39-H39</f>
        <v>3359</v>
      </c>
      <c r="J39" s="277">
        <f>$F39*I39</f>
        <v>-1679500</v>
      </c>
      <c r="K39" s="277">
        <f>J39/1000000</f>
        <v>-1.6795</v>
      </c>
      <c r="L39" s="341">
        <v>462</v>
      </c>
      <c r="M39" s="342">
        <v>8</v>
      </c>
      <c r="N39" s="277">
        <f>L39-M39</f>
        <v>454</v>
      </c>
      <c r="O39" s="277">
        <f>$F39*N39</f>
        <v>-227000</v>
      </c>
      <c r="P39" s="277">
        <f>O39/1000000</f>
        <v>-0.227</v>
      </c>
      <c r="Q39" s="469"/>
    </row>
    <row r="40" spans="1:17" s="465" customFormat="1" ht="15.75" customHeight="1">
      <c r="A40" s="361">
        <v>28</v>
      </c>
      <c r="B40" s="362" t="s">
        <v>107</v>
      </c>
      <c r="C40" s="365">
        <v>4865029</v>
      </c>
      <c r="D40" s="40" t="s">
        <v>12</v>
      </c>
      <c r="E40" s="41" t="s">
        <v>347</v>
      </c>
      <c r="F40" s="371">
        <v>-1000</v>
      </c>
      <c r="G40" s="341">
        <v>9355</v>
      </c>
      <c r="H40" s="342">
        <v>7662</v>
      </c>
      <c r="I40" s="277">
        <f>G40-H40</f>
        <v>1693</v>
      </c>
      <c r="J40" s="277">
        <f>$F40*I40</f>
        <v>-1693000</v>
      </c>
      <c r="K40" s="277">
        <f>J40/1000000</f>
        <v>-1.693</v>
      </c>
      <c r="L40" s="341">
        <v>1000087</v>
      </c>
      <c r="M40" s="342">
        <v>999929</v>
      </c>
      <c r="N40" s="277">
        <f>L40-M40</f>
        <v>158</v>
      </c>
      <c r="O40" s="277">
        <f>$F40*N40</f>
        <v>-158000</v>
      </c>
      <c r="P40" s="277">
        <f>O40/1000000</f>
        <v>-0.158</v>
      </c>
      <c r="Q40" s="481"/>
    </row>
    <row r="41" spans="1:17" s="465" customFormat="1" ht="15.75" customHeight="1">
      <c r="A41" s="361">
        <v>29</v>
      </c>
      <c r="B41" s="362" t="s">
        <v>108</v>
      </c>
      <c r="C41" s="365">
        <v>5128420</v>
      </c>
      <c r="D41" s="40" t="s">
        <v>12</v>
      </c>
      <c r="E41" s="41" t="s">
        <v>347</v>
      </c>
      <c r="F41" s="371">
        <v>-1000</v>
      </c>
      <c r="G41" s="341">
        <v>992544</v>
      </c>
      <c r="H41" s="342">
        <v>992548</v>
      </c>
      <c r="I41" s="277">
        <f>G41-H41</f>
        <v>-4</v>
      </c>
      <c r="J41" s="277">
        <f>$F41*I41</f>
        <v>4000</v>
      </c>
      <c r="K41" s="277">
        <f>J41/1000000</f>
        <v>0.004</v>
      </c>
      <c r="L41" s="341">
        <v>993185</v>
      </c>
      <c r="M41" s="342">
        <v>993381</v>
      </c>
      <c r="N41" s="277">
        <f>L41-M41</f>
        <v>-196</v>
      </c>
      <c r="O41" s="277">
        <f>$F41*N41</f>
        <v>196000</v>
      </c>
      <c r="P41" s="277">
        <f>O41/1000000</f>
        <v>0.196</v>
      </c>
      <c r="Q41" s="503"/>
    </row>
    <row r="42" spans="1:17" s="465" customFormat="1" ht="15.75" customHeight="1">
      <c r="A42" s="361">
        <v>30</v>
      </c>
      <c r="B42" s="327" t="s">
        <v>109</v>
      </c>
      <c r="C42" s="365">
        <v>4864944</v>
      </c>
      <c r="D42" s="40" t="s">
        <v>12</v>
      </c>
      <c r="E42" s="41" t="s">
        <v>347</v>
      </c>
      <c r="F42" s="371">
        <v>-1000</v>
      </c>
      <c r="G42" s="341">
        <v>101</v>
      </c>
      <c r="H42" s="277">
        <v>177</v>
      </c>
      <c r="I42" s="277">
        <f>G42-H42</f>
        <v>-76</v>
      </c>
      <c r="J42" s="277">
        <f>$F42*I42</f>
        <v>76000</v>
      </c>
      <c r="K42" s="277">
        <f>J42/1000000</f>
        <v>0.076</v>
      </c>
      <c r="L42" s="341">
        <v>30</v>
      </c>
      <c r="M42" s="342">
        <v>30</v>
      </c>
      <c r="N42" s="277">
        <f>L42-M42</f>
        <v>0</v>
      </c>
      <c r="O42" s="277">
        <f>$F42*N42</f>
        <v>0</v>
      </c>
      <c r="P42" s="277">
        <f>O42/1000000</f>
        <v>0</v>
      </c>
      <c r="Q42" s="487"/>
    </row>
    <row r="43" spans="1:17" ht="15.75" customHeight="1">
      <c r="A43" s="361"/>
      <c r="B43" s="364" t="s">
        <v>411</v>
      </c>
      <c r="C43" s="365"/>
      <c r="D43" s="473"/>
      <c r="E43" s="474"/>
      <c r="F43" s="371"/>
      <c r="G43" s="390"/>
      <c r="H43" s="389"/>
      <c r="I43" s="389"/>
      <c r="J43" s="389"/>
      <c r="K43" s="389"/>
      <c r="L43" s="390"/>
      <c r="M43" s="389"/>
      <c r="N43" s="389"/>
      <c r="O43" s="389"/>
      <c r="P43" s="389"/>
      <c r="Q43" s="191"/>
    </row>
    <row r="44" spans="1:17" s="465" customFormat="1" ht="15.75" customHeight="1">
      <c r="A44" s="361">
        <v>31</v>
      </c>
      <c r="B44" s="362" t="s">
        <v>106</v>
      </c>
      <c r="C44" s="365">
        <v>4865002</v>
      </c>
      <c r="D44" s="473" t="s">
        <v>12</v>
      </c>
      <c r="E44" s="474" t="s">
        <v>347</v>
      </c>
      <c r="F44" s="371">
        <v>-2000</v>
      </c>
      <c r="G44" s="341">
        <v>8546</v>
      </c>
      <c r="H44" s="342">
        <v>8409</v>
      </c>
      <c r="I44" s="277">
        <f>G44-H44</f>
        <v>137</v>
      </c>
      <c r="J44" s="277">
        <f>$F44*I44</f>
        <v>-274000</v>
      </c>
      <c r="K44" s="277">
        <f>J44/1000000</f>
        <v>-0.274</v>
      </c>
      <c r="L44" s="341">
        <v>998897</v>
      </c>
      <c r="M44" s="342">
        <v>999012</v>
      </c>
      <c r="N44" s="277">
        <f>L44-M44</f>
        <v>-115</v>
      </c>
      <c r="O44" s="277">
        <f>$F44*N44</f>
        <v>230000</v>
      </c>
      <c r="P44" s="277">
        <f>O44/1000000</f>
        <v>0.23</v>
      </c>
      <c r="Q44" s="497"/>
    </row>
    <row r="45" spans="1:17" s="465" customFormat="1" ht="15.75" customHeight="1">
      <c r="A45" s="361">
        <v>32</v>
      </c>
      <c r="B45" s="362" t="s">
        <v>414</v>
      </c>
      <c r="C45" s="365">
        <v>5128456</v>
      </c>
      <c r="D45" s="473" t="s">
        <v>12</v>
      </c>
      <c r="E45" s="474" t="s">
        <v>347</v>
      </c>
      <c r="F45" s="371">
        <v>-1000</v>
      </c>
      <c r="G45" s="341">
        <v>1801</v>
      </c>
      <c r="H45" s="342">
        <v>1753</v>
      </c>
      <c r="I45" s="277">
        <f>G45-H45</f>
        <v>48</v>
      </c>
      <c r="J45" s="277">
        <f>$F45*I45</f>
        <v>-48000</v>
      </c>
      <c r="K45" s="277">
        <f>J45/1000000</f>
        <v>-0.048</v>
      </c>
      <c r="L45" s="341">
        <v>1000068</v>
      </c>
      <c r="M45" s="342">
        <v>999996</v>
      </c>
      <c r="N45" s="277">
        <f>L45-M45</f>
        <v>72</v>
      </c>
      <c r="O45" s="277">
        <f>$F45*N45</f>
        <v>-72000</v>
      </c>
      <c r="P45" s="277">
        <f>O45/1000000</f>
        <v>-0.072</v>
      </c>
      <c r="Q45" s="475"/>
    </row>
    <row r="46" spans="1:17" s="465" customFormat="1" ht="15.75" customHeight="1">
      <c r="A46" s="361">
        <v>33</v>
      </c>
      <c r="B46" s="362" t="s">
        <v>412</v>
      </c>
      <c r="C46" s="365">
        <v>5128452</v>
      </c>
      <c r="D46" s="473" t="s">
        <v>12</v>
      </c>
      <c r="E46" s="474" t="s">
        <v>347</v>
      </c>
      <c r="F46" s="371">
        <v>-1000</v>
      </c>
      <c r="G46" s="341">
        <v>999868</v>
      </c>
      <c r="H46" s="342">
        <v>999729</v>
      </c>
      <c r="I46" s="277">
        <f>G46-H46</f>
        <v>139</v>
      </c>
      <c r="J46" s="277">
        <f>$F46*I46</f>
        <v>-139000</v>
      </c>
      <c r="K46" s="277">
        <f>J46/1000000</f>
        <v>-0.139</v>
      </c>
      <c r="L46" s="341">
        <v>999800</v>
      </c>
      <c r="M46" s="342">
        <v>999855</v>
      </c>
      <c r="N46" s="277">
        <f>L46-M46</f>
        <v>-55</v>
      </c>
      <c r="O46" s="277">
        <f>$F46*N46</f>
        <v>55000</v>
      </c>
      <c r="P46" s="277">
        <f>O46/1000000</f>
        <v>0.055</v>
      </c>
      <c r="Q46" s="497"/>
    </row>
    <row r="47" spans="1:17" s="465" customFormat="1" ht="15.75" customHeight="1">
      <c r="A47" s="361"/>
      <c r="B47" s="364" t="s">
        <v>42</v>
      </c>
      <c r="C47" s="365"/>
      <c r="D47" s="40"/>
      <c r="E47" s="40"/>
      <c r="F47" s="371"/>
      <c r="G47" s="341"/>
      <c r="H47" s="342"/>
      <c r="I47" s="277"/>
      <c r="J47" s="277"/>
      <c r="K47" s="277"/>
      <c r="L47" s="276"/>
      <c r="M47" s="277"/>
      <c r="N47" s="277"/>
      <c r="O47" s="277"/>
      <c r="P47" s="277"/>
      <c r="Q47" s="469"/>
    </row>
    <row r="48" spans="1:17" s="465" customFormat="1" ht="15.75" customHeight="1">
      <c r="A48" s="361"/>
      <c r="B48" s="363" t="s">
        <v>18</v>
      </c>
      <c r="C48" s="365"/>
      <c r="D48" s="44"/>
      <c r="E48" s="44"/>
      <c r="F48" s="371"/>
      <c r="G48" s="341"/>
      <c r="H48" s="342"/>
      <c r="I48" s="277"/>
      <c r="J48" s="277"/>
      <c r="K48" s="277"/>
      <c r="L48" s="276"/>
      <c r="M48" s="277"/>
      <c r="N48" s="277"/>
      <c r="O48" s="277"/>
      <c r="P48" s="277"/>
      <c r="Q48" s="469"/>
    </row>
    <row r="49" spans="1:17" s="465" customFormat="1" ht="15.75" customHeight="1">
      <c r="A49" s="361">
        <v>34</v>
      </c>
      <c r="B49" s="362" t="s">
        <v>19</v>
      </c>
      <c r="C49" s="365">
        <v>4864808</v>
      </c>
      <c r="D49" s="40" t="s">
        <v>12</v>
      </c>
      <c r="E49" s="41" t="s">
        <v>347</v>
      </c>
      <c r="F49" s="371">
        <v>200</v>
      </c>
      <c r="G49" s="341">
        <v>12811</v>
      </c>
      <c r="H49" s="342">
        <v>12811</v>
      </c>
      <c r="I49" s="342">
        <f>G49-H49</f>
        <v>0</v>
      </c>
      <c r="J49" s="342">
        <f>$F49*I49</f>
        <v>0</v>
      </c>
      <c r="K49" s="343">
        <f>J49/1000000</f>
        <v>0</v>
      </c>
      <c r="L49" s="341">
        <v>21689</v>
      </c>
      <c r="M49" s="342">
        <v>21689</v>
      </c>
      <c r="N49" s="342">
        <f>L49-M49</f>
        <v>0</v>
      </c>
      <c r="O49" s="342">
        <f>$F49*N49</f>
        <v>0</v>
      </c>
      <c r="P49" s="343">
        <f>O49/1000000</f>
        <v>0</v>
      </c>
      <c r="Q49" s="766"/>
    </row>
    <row r="50" spans="1:17" s="465" customFormat="1" ht="15.75" customHeight="1">
      <c r="A50" s="361">
        <v>35</v>
      </c>
      <c r="B50" s="362" t="s">
        <v>20</v>
      </c>
      <c r="C50" s="365">
        <v>4865144</v>
      </c>
      <c r="D50" s="40" t="s">
        <v>12</v>
      </c>
      <c r="E50" s="41" t="s">
        <v>347</v>
      </c>
      <c r="F50" s="371">
        <v>1000</v>
      </c>
      <c r="G50" s="341">
        <v>86677</v>
      </c>
      <c r="H50" s="342">
        <v>86544</v>
      </c>
      <c r="I50" s="277">
        <f>G50-H50</f>
        <v>133</v>
      </c>
      <c r="J50" s="277">
        <f>$F50*I50</f>
        <v>133000</v>
      </c>
      <c r="K50" s="277">
        <f>J50/1000000</f>
        <v>0.133</v>
      </c>
      <c r="L50" s="341">
        <v>123437</v>
      </c>
      <c r="M50" s="342">
        <v>123437</v>
      </c>
      <c r="N50" s="277">
        <f>L50-M50</f>
        <v>0</v>
      </c>
      <c r="O50" s="277">
        <f>$F50*N50</f>
        <v>0</v>
      </c>
      <c r="P50" s="277">
        <f>O50/1000000</f>
        <v>0</v>
      </c>
      <c r="Q50" s="469"/>
    </row>
    <row r="51" spans="1:17" ht="15.75" customHeight="1">
      <c r="A51" s="361"/>
      <c r="B51" s="364" t="s">
        <v>119</v>
      </c>
      <c r="C51" s="365"/>
      <c r="D51" s="40"/>
      <c r="E51" s="40"/>
      <c r="F51" s="371"/>
      <c r="G51" s="339"/>
      <c r="H51" s="340"/>
      <c r="I51" s="389"/>
      <c r="J51" s="389"/>
      <c r="K51" s="389"/>
      <c r="L51" s="390"/>
      <c r="M51" s="389"/>
      <c r="N51" s="389"/>
      <c r="O51" s="389"/>
      <c r="P51" s="389"/>
      <c r="Q51" s="154"/>
    </row>
    <row r="52" spans="1:17" s="465" customFormat="1" ht="15.75" customHeight="1">
      <c r="A52" s="361">
        <v>36</v>
      </c>
      <c r="B52" s="362" t="s">
        <v>120</v>
      </c>
      <c r="C52" s="365">
        <v>5295199</v>
      </c>
      <c r="D52" s="40" t="s">
        <v>12</v>
      </c>
      <c r="E52" s="41" t="s">
        <v>347</v>
      </c>
      <c r="F52" s="371">
        <v>100</v>
      </c>
      <c r="G52" s="341">
        <v>998064</v>
      </c>
      <c r="H52" s="342">
        <v>998204</v>
      </c>
      <c r="I52" s="277">
        <f>G52-H52</f>
        <v>-140</v>
      </c>
      <c r="J52" s="277">
        <f>$F52*I52</f>
        <v>-14000</v>
      </c>
      <c r="K52" s="277">
        <f>J52/1000000</f>
        <v>-0.014</v>
      </c>
      <c r="L52" s="341">
        <v>1141</v>
      </c>
      <c r="M52" s="342">
        <v>1142</v>
      </c>
      <c r="N52" s="277">
        <f>L52-M52</f>
        <v>-1</v>
      </c>
      <c r="O52" s="277">
        <f>$F52*N52</f>
        <v>-100</v>
      </c>
      <c r="P52" s="277">
        <f>O52/1000000</f>
        <v>-0.0001</v>
      </c>
      <c r="Q52" s="469"/>
    </row>
    <row r="53" spans="1:17" s="512" customFormat="1" ht="15.75" customHeight="1">
      <c r="A53" s="349">
        <v>37</v>
      </c>
      <c r="B53" s="327" t="s">
        <v>121</v>
      </c>
      <c r="C53" s="365">
        <v>4865135</v>
      </c>
      <c r="D53" s="44" t="s">
        <v>12</v>
      </c>
      <c r="E53" s="41" t="s">
        <v>347</v>
      </c>
      <c r="F53" s="365">
        <v>100</v>
      </c>
      <c r="G53" s="341">
        <v>151305</v>
      </c>
      <c r="H53" s="342">
        <v>151278</v>
      </c>
      <c r="I53" s="277">
        <f>G53-H53</f>
        <v>27</v>
      </c>
      <c r="J53" s="277">
        <f>$F53*I53</f>
        <v>2700</v>
      </c>
      <c r="K53" s="277">
        <f>J53/1000000</f>
        <v>0.0027</v>
      </c>
      <c r="L53" s="341">
        <v>52246</v>
      </c>
      <c r="M53" s="342">
        <v>52249</v>
      </c>
      <c r="N53" s="277">
        <f>L53-M53</f>
        <v>-3</v>
      </c>
      <c r="O53" s="277">
        <f>$F53*N53</f>
        <v>-300</v>
      </c>
      <c r="P53" s="277">
        <f>O53/1000000</f>
        <v>-0.0003</v>
      </c>
      <c r="Q53" s="341"/>
    </row>
    <row r="54" spans="1:17" s="465" customFormat="1" ht="15.75" customHeight="1">
      <c r="A54" s="349"/>
      <c r="B54" s="363" t="s">
        <v>451</v>
      </c>
      <c r="C54" s="365"/>
      <c r="D54" s="44"/>
      <c r="E54" s="41"/>
      <c r="F54" s="365"/>
      <c r="G54" s="341"/>
      <c r="H54" s="342"/>
      <c r="I54" s="277"/>
      <c r="J54" s="277"/>
      <c r="K54" s="277"/>
      <c r="L54" s="341"/>
      <c r="M54" s="342"/>
      <c r="N54" s="277"/>
      <c r="O54" s="277"/>
      <c r="P54" s="277"/>
      <c r="Q54" s="341"/>
    </row>
    <row r="55" spans="1:17" s="465" customFormat="1" ht="15.75" customHeight="1">
      <c r="A55" s="349">
        <v>38</v>
      </c>
      <c r="B55" s="327" t="s">
        <v>36</v>
      </c>
      <c r="C55" s="365">
        <v>5295145</v>
      </c>
      <c r="D55" s="44" t="s">
        <v>12</v>
      </c>
      <c r="E55" s="41" t="s">
        <v>347</v>
      </c>
      <c r="F55" s="365">
        <v>-1000</v>
      </c>
      <c r="G55" s="341">
        <v>0</v>
      </c>
      <c r="H55" s="342">
        <v>0</v>
      </c>
      <c r="I55" s="277">
        <f>G55-H55</f>
        <v>0</v>
      </c>
      <c r="J55" s="277">
        <f>$F55*I55</f>
        <v>0</v>
      </c>
      <c r="K55" s="277">
        <f>J55/1000000</f>
        <v>0</v>
      </c>
      <c r="L55" s="341">
        <v>0</v>
      </c>
      <c r="M55" s="342">
        <v>0</v>
      </c>
      <c r="N55" s="277">
        <f>L55-M55</f>
        <v>0</v>
      </c>
      <c r="O55" s="277">
        <f>$F55*N55</f>
        <v>0</v>
      </c>
      <c r="P55" s="277">
        <f>O55/1000000</f>
        <v>0</v>
      </c>
      <c r="Q55" s="341"/>
    </row>
    <row r="56" spans="1:17" s="465" customFormat="1" ht="15.75" customHeight="1" thickBot="1">
      <c r="A56" s="759">
        <v>39</v>
      </c>
      <c r="B56" s="760" t="s">
        <v>176</v>
      </c>
      <c r="C56" s="366">
        <v>5295146</v>
      </c>
      <c r="D56" s="366" t="s">
        <v>12</v>
      </c>
      <c r="E56" s="366" t="s">
        <v>347</v>
      </c>
      <c r="F56" s="366">
        <v>-1000</v>
      </c>
      <c r="G56" s="104">
        <v>0</v>
      </c>
      <c r="H56" s="366">
        <v>0</v>
      </c>
      <c r="I56" s="366">
        <f>G56-H56</f>
        <v>0</v>
      </c>
      <c r="J56" s="366">
        <f>$F56*I56</f>
        <v>0</v>
      </c>
      <c r="K56" s="366">
        <f>J56/1000000</f>
        <v>0</v>
      </c>
      <c r="L56" s="104">
        <v>0</v>
      </c>
      <c r="M56" s="366">
        <v>0</v>
      </c>
      <c r="N56" s="366">
        <f>L56-M56</f>
        <v>0</v>
      </c>
      <c r="O56" s="366">
        <f>$F56*N56</f>
        <v>0</v>
      </c>
      <c r="P56" s="366">
        <f>O56/1000000</f>
        <v>0</v>
      </c>
      <c r="Q56" s="467"/>
    </row>
    <row r="57" spans="1:17" s="465" customFormat="1" ht="3" customHeight="1" thickTop="1">
      <c r="A57" s="349"/>
      <c r="B57" s="327"/>
      <c r="C57" s="365"/>
      <c r="D57" s="44"/>
      <c r="E57" s="41"/>
      <c r="F57" s="365"/>
      <c r="G57" s="342"/>
      <c r="H57" s="342"/>
      <c r="I57" s="277"/>
      <c r="J57" s="277"/>
      <c r="K57" s="277"/>
      <c r="L57" s="342"/>
      <c r="M57" s="342"/>
      <c r="N57" s="277"/>
      <c r="O57" s="277"/>
      <c r="P57" s="277"/>
      <c r="Q57" s="512"/>
    </row>
    <row r="58" spans="2:16" ht="16.5">
      <c r="B58" s="16" t="s">
        <v>140</v>
      </c>
      <c r="F58" s="201"/>
      <c r="I58" s="17"/>
      <c r="J58" s="17"/>
      <c r="K58" s="395">
        <f>SUM(K8:K53)-K32</f>
        <v>-5.6016251</v>
      </c>
      <c r="N58" s="17"/>
      <c r="O58" s="17"/>
      <c r="P58" s="395">
        <f>SUM(P8:P53)-P32</f>
        <v>-2.9542428999999997</v>
      </c>
    </row>
    <row r="59" spans="2:16" ht="1.5" customHeight="1">
      <c r="B59" s="16"/>
      <c r="F59" s="201"/>
      <c r="I59" s="17"/>
      <c r="J59" s="17"/>
      <c r="K59" s="28"/>
      <c r="N59" s="17"/>
      <c r="O59" s="17"/>
      <c r="P59" s="28"/>
    </row>
    <row r="60" spans="2:16" ht="16.5">
      <c r="B60" s="16" t="s">
        <v>141</v>
      </c>
      <c r="F60" s="201"/>
      <c r="I60" s="17"/>
      <c r="J60" s="17"/>
      <c r="K60" s="395">
        <f>SUM(K58:K59)</f>
        <v>-5.6016251</v>
      </c>
      <c r="N60" s="17"/>
      <c r="O60" s="17"/>
      <c r="P60" s="395">
        <f>SUM(P58:P59)</f>
        <v>-2.9542428999999997</v>
      </c>
    </row>
    <row r="61" ht="15">
      <c r="F61" s="201"/>
    </row>
    <row r="62" spans="6:17" ht="15">
      <c r="F62" s="201"/>
      <c r="Q62" s="256" t="str">
        <f>NDPL!$Q$1</f>
        <v>FABRUARY-2017</v>
      </c>
    </row>
    <row r="63" ht="15">
      <c r="F63" s="201"/>
    </row>
    <row r="64" spans="6:17" ht="15">
      <c r="F64" s="201"/>
      <c r="Q64" s="256"/>
    </row>
    <row r="65" spans="1:16" ht="18.75" thickBot="1">
      <c r="A65" s="88" t="s">
        <v>247</v>
      </c>
      <c r="F65" s="201"/>
      <c r="G65" s="6"/>
      <c r="H65" s="6"/>
      <c r="I65" s="48" t="s">
        <v>7</v>
      </c>
      <c r="J65" s="18"/>
      <c r="K65" s="18"/>
      <c r="L65" s="18"/>
      <c r="M65" s="18"/>
      <c r="N65" s="48" t="s">
        <v>399</v>
      </c>
      <c r="O65" s="18"/>
      <c r="P65" s="18"/>
    </row>
    <row r="66" spans="1:17" ht="39.75" thickBot="1" thickTop="1">
      <c r="A66" s="35" t="s">
        <v>8</v>
      </c>
      <c r="B66" s="32" t="s">
        <v>9</v>
      </c>
      <c r="C66" s="33" t="s">
        <v>1</v>
      </c>
      <c r="D66" s="33" t="s">
        <v>2</v>
      </c>
      <c r="E66" s="33" t="s">
        <v>3</v>
      </c>
      <c r="F66" s="33" t="s">
        <v>10</v>
      </c>
      <c r="G66" s="35" t="str">
        <f>NDPL!G5</f>
        <v>FINAL READING 01/03/2017</v>
      </c>
      <c r="H66" s="33" t="str">
        <f>NDPL!H5</f>
        <v>INTIAL READING 01/02/2017</v>
      </c>
      <c r="I66" s="33" t="s">
        <v>4</v>
      </c>
      <c r="J66" s="33" t="s">
        <v>5</v>
      </c>
      <c r="K66" s="33" t="s">
        <v>6</v>
      </c>
      <c r="L66" s="35" t="str">
        <f>NDPL!G5</f>
        <v>FINAL READING 01/03/2017</v>
      </c>
      <c r="M66" s="33" t="str">
        <f>NDPL!H5</f>
        <v>INTIAL READING 01/02/2017</v>
      </c>
      <c r="N66" s="33" t="s">
        <v>4</v>
      </c>
      <c r="O66" s="33" t="s">
        <v>5</v>
      </c>
      <c r="P66" s="33" t="s">
        <v>6</v>
      </c>
      <c r="Q66" s="34" t="s">
        <v>310</v>
      </c>
    </row>
    <row r="67" spans="1:16" ht="17.25" thickBot="1" thickTop="1">
      <c r="A67" s="19"/>
      <c r="B67" s="89"/>
      <c r="C67" s="19"/>
      <c r="D67" s="19"/>
      <c r="E67" s="19"/>
      <c r="F67" s="328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7" ht="15.75" customHeight="1" thickTop="1">
      <c r="A68" s="359"/>
      <c r="B68" s="360" t="s">
        <v>126</v>
      </c>
      <c r="C68" s="36"/>
      <c r="D68" s="36"/>
      <c r="E68" s="36"/>
      <c r="F68" s="329"/>
      <c r="G68" s="29"/>
      <c r="H68" s="477"/>
      <c r="I68" s="477"/>
      <c r="J68" s="477"/>
      <c r="K68" s="477"/>
      <c r="L68" s="29"/>
      <c r="M68" s="477"/>
      <c r="N68" s="477"/>
      <c r="O68" s="477"/>
      <c r="P68" s="477"/>
      <c r="Q68" s="588"/>
    </row>
    <row r="69" spans="1:17" s="465" customFormat="1" ht="15.75" customHeight="1">
      <c r="A69" s="361">
        <v>1</v>
      </c>
      <c r="B69" s="362" t="s">
        <v>15</v>
      </c>
      <c r="C69" s="365">
        <v>4864968</v>
      </c>
      <c r="D69" s="40" t="s">
        <v>12</v>
      </c>
      <c r="E69" s="41" t="s">
        <v>347</v>
      </c>
      <c r="F69" s="371">
        <v>-1000</v>
      </c>
      <c r="G69" s="341">
        <v>980602</v>
      </c>
      <c r="H69" s="342">
        <v>980919</v>
      </c>
      <c r="I69" s="342">
        <f>G69-H69</f>
        <v>-317</v>
      </c>
      <c r="J69" s="342">
        <f>$F69*I69</f>
        <v>317000</v>
      </c>
      <c r="K69" s="342">
        <f>J69/1000000</f>
        <v>0.317</v>
      </c>
      <c r="L69" s="341">
        <v>883006</v>
      </c>
      <c r="M69" s="342">
        <v>883006</v>
      </c>
      <c r="N69" s="342">
        <f>L69-M69</f>
        <v>0</v>
      </c>
      <c r="O69" s="342">
        <f>$F69*N69</f>
        <v>0</v>
      </c>
      <c r="P69" s="342">
        <f>O69/1000000</f>
        <v>0</v>
      </c>
      <c r="Q69" s="469"/>
    </row>
    <row r="70" spans="1:17" s="465" customFormat="1" ht="15.75" customHeight="1">
      <c r="A70" s="361">
        <v>2</v>
      </c>
      <c r="B70" s="362" t="s">
        <v>16</v>
      </c>
      <c r="C70" s="365">
        <v>5295149</v>
      </c>
      <c r="D70" s="40" t="s">
        <v>12</v>
      </c>
      <c r="E70" s="41" t="s">
        <v>347</v>
      </c>
      <c r="F70" s="371">
        <v>-1000</v>
      </c>
      <c r="G70" s="341">
        <v>1186</v>
      </c>
      <c r="H70" s="342">
        <v>1029</v>
      </c>
      <c r="I70" s="342">
        <f>G70-H70</f>
        <v>157</v>
      </c>
      <c r="J70" s="342">
        <f>$F70*I70</f>
        <v>-157000</v>
      </c>
      <c r="K70" s="342">
        <f>J70/1000000</f>
        <v>-0.157</v>
      </c>
      <c r="L70" s="341">
        <v>973969</v>
      </c>
      <c r="M70" s="342">
        <v>973969</v>
      </c>
      <c r="N70" s="342">
        <f>L70-M70</f>
        <v>0</v>
      </c>
      <c r="O70" s="342">
        <f>$F70*N70</f>
        <v>0</v>
      </c>
      <c r="P70" s="342">
        <f>O70/1000000</f>
        <v>0</v>
      </c>
      <c r="Q70" s="469"/>
    </row>
    <row r="71" spans="1:17" s="465" customFormat="1" ht="15">
      <c r="A71" s="361">
        <v>3</v>
      </c>
      <c r="B71" s="362" t="s">
        <v>17</v>
      </c>
      <c r="C71" s="365">
        <v>5295177</v>
      </c>
      <c r="D71" s="40" t="s">
        <v>12</v>
      </c>
      <c r="E71" s="41" t="s">
        <v>347</v>
      </c>
      <c r="F71" s="371">
        <v>-500</v>
      </c>
      <c r="G71" s="341">
        <v>997155</v>
      </c>
      <c r="H71" s="342">
        <v>999631</v>
      </c>
      <c r="I71" s="342">
        <f>G71-H71</f>
        <v>-2476</v>
      </c>
      <c r="J71" s="342">
        <f>$F71*I71</f>
        <v>1238000</v>
      </c>
      <c r="K71" s="342">
        <f>J71/1000000</f>
        <v>1.238</v>
      </c>
      <c r="L71" s="341">
        <v>999861</v>
      </c>
      <c r="M71" s="342">
        <v>999861</v>
      </c>
      <c r="N71" s="342">
        <f>L71-M71</f>
        <v>0</v>
      </c>
      <c r="O71" s="342">
        <f>$F71*N71</f>
        <v>0</v>
      </c>
      <c r="P71" s="342">
        <f>O71/1000000</f>
        <v>0</v>
      </c>
      <c r="Q71" s="466"/>
    </row>
    <row r="72" spans="1:17" s="465" customFormat="1" ht="15">
      <c r="A72" s="361">
        <v>4</v>
      </c>
      <c r="B72" s="362" t="s">
        <v>166</v>
      </c>
      <c r="C72" s="365">
        <v>5100231</v>
      </c>
      <c r="D72" s="40" t="s">
        <v>12</v>
      </c>
      <c r="E72" s="41" t="s">
        <v>347</v>
      </c>
      <c r="F72" s="371">
        <v>-2000</v>
      </c>
      <c r="G72" s="341">
        <v>993337</v>
      </c>
      <c r="H72" s="342">
        <v>994214</v>
      </c>
      <c r="I72" s="342">
        <f>G72-H72</f>
        <v>-877</v>
      </c>
      <c r="J72" s="342">
        <f>$F72*I72</f>
        <v>1754000</v>
      </c>
      <c r="K72" s="342">
        <f>J72/1000000</f>
        <v>1.754</v>
      </c>
      <c r="L72" s="341">
        <v>975377</v>
      </c>
      <c r="M72" s="342">
        <v>975377</v>
      </c>
      <c r="N72" s="342">
        <f>L72-M72</f>
        <v>0</v>
      </c>
      <c r="O72" s="342">
        <f>$F72*N72</f>
        <v>0</v>
      </c>
      <c r="P72" s="342">
        <f>O72/1000000</f>
        <v>0</v>
      </c>
      <c r="Q72" s="510"/>
    </row>
    <row r="73" spans="1:17" ht="15.75" customHeight="1">
      <c r="A73" s="361"/>
      <c r="B73" s="363" t="s">
        <v>127</v>
      </c>
      <c r="C73" s="365"/>
      <c r="D73" s="44"/>
      <c r="E73" s="44"/>
      <c r="F73" s="371"/>
      <c r="G73" s="341"/>
      <c r="H73" s="342"/>
      <c r="I73" s="486"/>
      <c r="J73" s="486"/>
      <c r="K73" s="486"/>
      <c r="L73" s="341"/>
      <c r="M73" s="486"/>
      <c r="N73" s="486"/>
      <c r="O73" s="486"/>
      <c r="P73" s="486"/>
      <c r="Q73" s="469"/>
    </row>
    <row r="74" spans="1:17" s="465" customFormat="1" ht="15.75" customHeight="1">
      <c r="A74" s="361">
        <v>5</v>
      </c>
      <c r="B74" s="362" t="s">
        <v>128</v>
      </c>
      <c r="C74" s="365">
        <v>4864978</v>
      </c>
      <c r="D74" s="40" t="s">
        <v>12</v>
      </c>
      <c r="E74" s="41" t="s">
        <v>347</v>
      </c>
      <c r="F74" s="371">
        <v>-1000</v>
      </c>
      <c r="G74" s="341">
        <v>998918</v>
      </c>
      <c r="H74" s="342">
        <v>998652</v>
      </c>
      <c r="I74" s="486">
        <f aca="true" t="shared" si="12" ref="I74:I79">G74-H74</f>
        <v>266</v>
      </c>
      <c r="J74" s="486">
        <f aca="true" t="shared" si="13" ref="J74:J79">$F74*I74</f>
        <v>-266000</v>
      </c>
      <c r="K74" s="486">
        <f aca="true" t="shared" si="14" ref="K74:K79">J74/1000000</f>
        <v>-0.266</v>
      </c>
      <c r="L74" s="341">
        <v>622</v>
      </c>
      <c r="M74" s="342">
        <v>596</v>
      </c>
      <c r="N74" s="486">
        <f aca="true" t="shared" si="15" ref="N74:N79">L74-M74</f>
        <v>26</v>
      </c>
      <c r="O74" s="486">
        <f aca="true" t="shared" si="16" ref="O74:O79">$F74*N74</f>
        <v>-26000</v>
      </c>
      <c r="P74" s="486">
        <f aca="true" t="shared" si="17" ref="P74:P79">O74/1000000</f>
        <v>-0.026</v>
      </c>
      <c r="Q74" s="469"/>
    </row>
    <row r="75" spans="1:17" s="465" customFormat="1" ht="15.75" customHeight="1">
      <c r="A75" s="361">
        <v>6</v>
      </c>
      <c r="B75" s="362" t="s">
        <v>129</v>
      </c>
      <c r="C75" s="365">
        <v>5128449</v>
      </c>
      <c r="D75" s="40" t="s">
        <v>12</v>
      </c>
      <c r="E75" s="41" t="s">
        <v>347</v>
      </c>
      <c r="F75" s="371">
        <v>-1000</v>
      </c>
      <c r="G75" s="341">
        <v>995192</v>
      </c>
      <c r="H75" s="342">
        <v>994952</v>
      </c>
      <c r="I75" s="486">
        <f t="shared" si="12"/>
        <v>240</v>
      </c>
      <c r="J75" s="486">
        <f t="shared" si="13"/>
        <v>-240000</v>
      </c>
      <c r="K75" s="486">
        <f t="shared" si="14"/>
        <v>-0.24</v>
      </c>
      <c r="L75" s="341">
        <v>999956</v>
      </c>
      <c r="M75" s="342">
        <v>999941</v>
      </c>
      <c r="N75" s="486">
        <f t="shared" si="15"/>
        <v>15</v>
      </c>
      <c r="O75" s="486">
        <f t="shared" si="16"/>
        <v>-15000</v>
      </c>
      <c r="P75" s="486">
        <f t="shared" si="17"/>
        <v>-0.015</v>
      </c>
      <c r="Q75" s="469"/>
    </row>
    <row r="76" spans="1:17" s="465" customFormat="1" ht="15.75" customHeight="1">
      <c r="A76" s="361">
        <v>7</v>
      </c>
      <c r="B76" s="362" t="s">
        <v>130</v>
      </c>
      <c r="C76" s="365">
        <v>5295141</v>
      </c>
      <c r="D76" s="40" t="s">
        <v>12</v>
      </c>
      <c r="E76" s="41" t="s">
        <v>347</v>
      </c>
      <c r="F76" s="371">
        <v>-1000</v>
      </c>
      <c r="G76" s="341">
        <v>745</v>
      </c>
      <c r="H76" s="342">
        <v>288</v>
      </c>
      <c r="I76" s="486">
        <f t="shared" si="12"/>
        <v>457</v>
      </c>
      <c r="J76" s="486">
        <f t="shared" si="13"/>
        <v>-457000</v>
      </c>
      <c r="K76" s="486">
        <f t="shared" si="14"/>
        <v>-0.457</v>
      </c>
      <c r="L76" s="341">
        <v>1000109</v>
      </c>
      <c r="M76" s="342">
        <v>999975</v>
      </c>
      <c r="N76" s="486">
        <f t="shared" si="15"/>
        <v>134</v>
      </c>
      <c r="O76" s="486">
        <f t="shared" si="16"/>
        <v>-134000</v>
      </c>
      <c r="P76" s="486">
        <f t="shared" si="17"/>
        <v>-0.134</v>
      </c>
      <c r="Q76" s="469"/>
    </row>
    <row r="77" spans="1:17" s="465" customFormat="1" ht="15.75" customHeight="1">
      <c r="A77" s="361">
        <v>8</v>
      </c>
      <c r="B77" s="362" t="s">
        <v>131</v>
      </c>
      <c r="C77" s="365">
        <v>4865167</v>
      </c>
      <c r="D77" s="40" t="s">
        <v>12</v>
      </c>
      <c r="E77" s="41" t="s">
        <v>347</v>
      </c>
      <c r="F77" s="371">
        <v>-1000</v>
      </c>
      <c r="G77" s="341">
        <v>1655</v>
      </c>
      <c r="H77" s="277">
        <v>1655</v>
      </c>
      <c r="I77" s="486">
        <f t="shared" si="12"/>
        <v>0</v>
      </c>
      <c r="J77" s="486">
        <f t="shared" si="13"/>
        <v>0</v>
      </c>
      <c r="K77" s="486">
        <f t="shared" si="14"/>
        <v>0</v>
      </c>
      <c r="L77" s="341">
        <v>980809</v>
      </c>
      <c r="M77" s="342">
        <v>980809</v>
      </c>
      <c r="N77" s="486">
        <f t="shared" si="15"/>
        <v>0</v>
      </c>
      <c r="O77" s="486">
        <f t="shared" si="16"/>
        <v>0</v>
      </c>
      <c r="P77" s="486">
        <f t="shared" si="17"/>
        <v>0</v>
      </c>
      <c r="Q77" s="469"/>
    </row>
    <row r="78" spans="1:17" s="527" customFormat="1" ht="15">
      <c r="A78" s="571">
        <v>9</v>
      </c>
      <c r="B78" s="572" t="s">
        <v>132</v>
      </c>
      <c r="C78" s="573">
        <v>5295134</v>
      </c>
      <c r="D78" s="64" t="s">
        <v>12</v>
      </c>
      <c r="E78" s="65" t="s">
        <v>347</v>
      </c>
      <c r="F78" s="371">
        <v>-1000</v>
      </c>
      <c r="G78" s="341">
        <v>993216</v>
      </c>
      <c r="H78" s="342">
        <v>993179</v>
      </c>
      <c r="I78" s="486">
        <f t="shared" si="12"/>
        <v>37</v>
      </c>
      <c r="J78" s="486">
        <f t="shared" si="13"/>
        <v>-37000</v>
      </c>
      <c r="K78" s="486">
        <f t="shared" si="14"/>
        <v>-0.037</v>
      </c>
      <c r="L78" s="341">
        <v>976839</v>
      </c>
      <c r="M78" s="342">
        <v>978956</v>
      </c>
      <c r="N78" s="486">
        <f t="shared" si="15"/>
        <v>-2117</v>
      </c>
      <c r="O78" s="486">
        <f t="shared" si="16"/>
        <v>2117000</v>
      </c>
      <c r="P78" s="486">
        <f t="shared" si="17"/>
        <v>2.117</v>
      </c>
      <c r="Q78" s="574"/>
    </row>
    <row r="79" spans="1:17" s="465" customFormat="1" ht="15.75" customHeight="1">
      <c r="A79" s="361">
        <v>10</v>
      </c>
      <c r="B79" s="362" t="s">
        <v>133</v>
      </c>
      <c r="C79" s="365">
        <v>5295135</v>
      </c>
      <c r="D79" s="40" t="s">
        <v>12</v>
      </c>
      <c r="E79" s="41" t="s">
        <v>347</v>
      </c>
      <c r="F79" s="371">
        <v>-1000</v>
      </c>
      <c r="G79" s="341">
        <v>989630</v>
      </c>
      <c r="H79" s="342">
        <v>989596</v>
      </c>
      <c r="I79" s="342">
        <f t="shared" si="12"/>
        <v>34</v>
      </c>
      <c r="J79" s="342">
        <f t="shared" si="13"/>
        <v>-34000</v>
      </c>
      <c r="K79" s="342">
        <f t="shared" si="14"/>
        <v>-0.034</v>
      </c>
      <c r="L79" s="341">
        <v>996225</v>
      </c>
      <c r="M79" s="342">
        <v>996214</v>
      </c>
      <c r="N79" s="342">
        <f t="shared" si="15"/>
        <v>11</v>
      </c>
      <c r="O79" s="342">
        <f t="shared" si="16"/>
        <v>-11000</v>
      </c>
      <c r="P79" s="342">
        <f t="shared" si="17"/>
        <v>-0.011</v>
      </c>
      <c r="Q79" s="510"/>
    </row>
    <row r="80" spans="1:17" s="465" customFormat="1" ht="15.75" customHeight="1">
      <c r="A80" s="361"/>
      <c r="B80" s="364" t="s">
        <v>134</v>
      </c>
      <c r="C80" s="365"/>
      <c r="D80" s="40"/>
      <c r="E80" s="40"/>
      <c r="F80" s="371"/>
      <c r="G80" s="341"/>
      <c r="H80" s="342"/>
      <c r="I80" s="486"/>
      <c r="J80" s="486"/>
      <c r="K80" s="486"/>
      <c r="L80" s="341"/>
      <c r="M80" s="486"/>
      <c r="N80" s="486"/>
      <c r="O80" s="486"/>
      <c r="P80" s="486"/>
      <c r="Q80" s="469"/>
    </row>
    <row r="81" spans="1:17" s="465" customFormat="1" ht="15.75" customHeight="1">
      <c r="A81" s="361">
        <v>11</v>
      </c>
      <c r="B81" s="362" t="s">
        <v>135</v>
      </c>
      <c r="C81" s="365">
        <v>5100229</v>
      </c>
      <c r="D81" s="40" t="s">
        <v>12</v>
      </c>
      <c r="E81" s="41" t="s">
        <v>347</v>
      </c>
      <c r="F81" s="371">
        <v>-1000</v>
      </c>
      <c r="G81" s="341">
        <v>980278</v>
      </c>
      <c r="H81" s="342">
        <v>980238</v>
      </c>
      <c r="I81" s="486">
        <f>G81-H81</f>
        <v>40</v>
      </c>
      <c r="J81" s="486">
        <f>$F81*I81</f>
        <v>-40000</v>
      </c>
      <c r="K81" s="486">
        <f>J81/1000000</f>
        <v>-0.04</v>
      </c>
      <c r="L81" s="341">
        <v>967785</v>
      </c>
      <c r="M81" s="342">
        <v>967899</v>
      </c>
      <c r="N81" s="486">
        <f>L81-M81</f>
        <v>-114</v>
      </c>
      <c r="O81" s="486">
        <f>$F81*N81</f>
        <v>114000</v>
      </c>
      <c r="P81" s="486">
        <f>O81/1000000</f>
        <v>0.114</v>
      </c>
      <c r="Q81" s="469"/>
    </row>
    <row r="82" spans="1:17" s="465" customFormat="1" ht="15.75" customHeight="1">
      <c r="A82" s="361">
        <v>12</v>
      </c>
      <c r="B82" s="362" t="s">
        <v>136</v>
      </c>
      <c r="C82" s="365">
        <v>4864917</v>
      </c>
      <c r="D82" s="40" t="s">
        <v>12</v>
      </c>
      <c r="E82" s="41" t="s">
        <v>347</v>
      </c>
      <c r="F82" s="371">
        <v>-1000</v>
      </c>
      <c r="G82" s="341">
        <v>959359</v>
      </c>
      <c r="H82" s="342">
        <v>959359</v>
      </c>
      <c r="I82" s="486">
        <f>G82-H82</f>
        <v>0</v>
      </c>
      <c r="J82" s="486">
        <f>$F82*I82</f>
        <v>0</v>
      </c>
      <c r="K82" s="486">
        <f>J82/1000000</f>
        <v>0</v>
      </c>
      <c r="L82" s="341">
        <v>833426</v>
      </c>
      <c r="M82" s="342">
        <v>833426</v>
      </c>
      <c r="N82" s="486">
        <f>L82-M82</f>
        <v>0</v>
      </c>
      <c r="O82" s="486">
        <f>$F82*N82</f>
        <v>0</v>
      </c>
      <c r="P82" s="486">
        <f>O82/1000000</f>
        <v>0</v>
      </c>
      <c r="Q82" s="469"/>
    </row>
    <row r="83" spans="1:17" s="465" customFormat="1" ht="15.75" customHeight="1">
      <c r="A83" s="361"/>
      <c r="B83" s="363" t="s">
        <v>137</v>
      </c>
      <c r="C83" s="365"/>
      <c r="D83" s="44"/>
      <c r="E83" s="44"/>
      <c r="F83" s="371"/>
      <c r="G83" s="341"/>
      <c r="H83" s="342"/>
      <c r="I83" s="486"/>
      <c r="J83" s="486"/>
      <c r="K83" s="486"/>
      <c r="L83" s="341"/>
      <c r="M83" s="486"/>
      <c r="N83" s="486"/>
      <c r="O83" s="486"/>
      <c r="P83" s="486"/>
      <c r="Q83" s="469"/>
    </row>
    <row r="84" spans="1:17" s="465" customFormat="1" ht="19.5" customHeight="1">
      <c r="A84" s="361">
        <v>13</v>
      </c>
      <c r="B84" s="362" t="s">
        <v>138</v>
      </c>
      <c r="C84" s="365">
        <v>4865053</v>
      </c>
      <c r="D84" s="40" t="s">
        <v>12</v>
      </c>
      <c r="E84" s="41" t="s">
        <v>347</v>
      </c>
      <c r="F84" s="371">
        <v>-1000</v>
      </c>
      <c r="G84" s="341">
        <v>17270</v>
      </c>
      <c r="H84" s="342">
        <v>16700</v>
      </c>
      <c r="I84" s="486">
        <f>G84-H84</f>
        <v>570</v>
      </c>
      <c r="J84" s="486">
        <f>$F84*I84</f>
        <v>-570000</v>
      </c>
      <c r="K84" s="486">
        <f>J84/1000000</f>
        <v>-0.57</v>
      </c>
      <c r="L84" s="341">
        <v>34018</v>
      </c>
      <c r="M84" s="342">
        <v>33802</v>
      </c>
      <c r="N84" s="486">
        <f>L84-M84</f>
        <v>216</v>
      </c>
      <c r="O84" s="486">
        <f>$F84*N84</f>
        <v>-216000</v>
      </c>
      <c r="P84" s="486">
        <f>O84/1000000</f>
        <v>-0.216</v>
      </c>
      <c r="Q84" s="480"/>
    </row>
    <row r="85" spans="1:17" s="465" customFormat="1" ht="19.5" customHeight="1">
      <c r="A85" s="361">
        <v>14</v>
      </c>
      <c r="B85" s="362" t="s">
        <v>139</v>
      </c>
      <c r="C85" s="365">
        <v>5128445</v>
      </c>
      <c r="D85" s="40" t="s">
        <v>12</v>
      </c>
      <c r="E85" s="41" t="s">
        <v>347</v>
      </c>
      <c r="F85" s="371">
        <v>-1000</v>
      </c>
      <c r="G85" s="341">
        <v>2738</v>
      </c>
      <c r="H85" s="342">
        <v>2210</v>
      </c>
      <c r="I85" s="342">
        <f>G85-H85</f>
        <v>528</v>
      </c>
      <c r="J85" s="342">
        <f>$F85*I85</f>
        <v>-528000</v>
      </c>
      <c r="K85" s="342">
        <f>J85/1000000</f>
        <v>-0.528</v>
      </c>
      <c r="L85" s="341">
        <v>1000076</v>
      </c>
      <c r="M85" s="342">
        <v>999813</v>
      </c>
      <c r="N85" s="342">
        <f>L85-M85</f>
        <v>263</v>
      </c>
      <c r="O85" s="342">
        <f>$F85*N85</f>
        <v>-263000</v>
      </c>
      <c r="P85" s="342">
        <f>O85/1000000</f>
        <v>-0.263</v>
      </c>
      <c r="Q85" s="480"/>
    </row>
    <row r="86" spans="1:17" s="465" customFormat="1" ht="19.5" customHeight="1">
      <c r="A86" s="361">
        <v>15</v>
      </c>
      <c r="B86" s="362" t="s">
        <v>413</v>
      </c>
      <c r="C86" s="365">
        <v>5295165</v>
      </c>
      <c r="D86" s="40" t="s">
        <v>12</v>
      </c>
      <c r="E86" s="41" t="s">
        <v>347</v>
      </c>
      <c r="F86" s="371">
        <v>-1000</v>
      </c>
      <c r="G86" s="341">
        <v>972043</v>
      </c>
      <c r="H86" s="342">
        <v>971743</v>
      </c>
      <c r="I86" s="342">
        <f>G86-H86</f>
        <v>300</v>
      </c>
      <c r="J86" s="342">
        <f>$F86*I86</f>
        <v>-300000</v>
      </c>
      <c r="K86" s="342">
        <f>J86/1000000</f>
        <v>-0.3</v>
      </c>
      <c r="L86" s="341">
        <v>920087</v>
      </c>
      <c r="M86" s="342">
        <v>920007</v>
      </c>
      <c r="N86" s="342">
        <f>L86-M86</f>
        <v>80</v>
      </c>
      <c r="O86" s="342">
        <f>$F86*N86</f>
        <v>-80000</v>
      </c>
      <c r="P86" s="342">
        <f>O86/1000000</f>
        <v>-0.08</v>
      </c>
      <c r="Q86" s="480"/>
    </row>
    <row r="87" spans="1:17" ht="14.25" customHeight="1">
      <c r="A87" s="361"/>
      <c r="B87" s="364" t="s">
        <v>144</v>
      </c>
      <c r="C87" s="365"/>
      <c r="D87" s="40"/>
      <c r="E87" s="40"/>
      <c r="F87" s="371"/>
      <c r="G87" s="392"/>
      <c r="H87" s="342"/>
      <c r="I87" s="342"/>
      <c r="J87" s="342"/>
      <c r="K87" s="342"/>
      <c r="L87" s="392"/>
      <c r="M87" s="342"/>
      <c r="N87" s="342"/>
      <c r="O87" s="342"/>
      <c r="P87" s="342"/>
      <c r="Q87" s="469"/>
    </row>
    <row r="88" spans="1:17" s="465" customFormat="1" ht="15.75" thickBot="1">
      <c r="A88" s="521">
        <v>16</v>
      </c>
      <c r="B88" s="522" t="s">
        <v>145</v>
      </c>
      <c r="C88" s="366">
        <v>4865087</v>
      </c>
      <c r="D88" s="90" t="s">
        <v>12</v>
      </c>
      <c r="E88" s="519" t="s">
        <v>347</v>
      </c>
      <c r="F88" s="366">
        <v>100</v>
      </c>
      <c r="G88" s="104">
        <v>0</v>
      </c>
      <c r="H88" s="468">
        <v>0</v>
      </c>
      <c r="I88" s="468">
        <f>G88-H88</f>
        <v>0</v>
      </c>
      <c r="J88" s="468">
        <f>$F88*I88</f>
        <v>0</v>
      </c>
      <c r="K88" s="468">
        <f>J88/1000000</f>
        <v>0</v>
      </c>
      <c r="L88" s="104">
        <v>0</v>
      </c>
      <c r="M88" s="468">
        <v>0</v>
      </c>
      <c r="N88" s="468">
        <f>L88-M88</f>
        <v>0</v>
      </c>
      <c r="O88" s="468">
        <f>$F88*N88</f>
        <v>0</v>
      </c>
      <c r="P88" s="468">
        <f>O88/1000000</f>
        <v>0</v>
      </c>
      <c r="Q88" s="523"/>
    </row>
    <row r="89" spans="1:17" ht="18.75" thickTop="1">
      <c r="A89" s="465"/>
      <c r="B89" s="303" t="s">
        <v>249</v>
      </c>
      <c r="C89" s="465"/>
      <c r="D89" s="465"/>
      <c r="E89" s="465"/>
      <c r="F89" s="634"/>
      <c r="G89" s="465"/>
      <c r="H89" s="465"/>
      <c r="I89" s="589"/>
      <c r="J89" s="589"/>
      <c r="K89" s="157">
        <f>SUM(K69:K87)</f>
        <v>0.6800000000000004</v>
      </c>
      <c r="L89" s="512"/>
      <c r="M89" s="465"/>
      <c r="N89" s="589"/>
      <c r="O89" s="589"/>
      <c r="P89" s="157">
        <f>SUM(P69:P87)</f>
        <v>1.4859999999999998</v>
      </c>
      <c r="Q89" s="465"/>
    </row>
    <row r="90" spans="2:16" ht="18">
      <c r="B90" s="303"/>
      <c r="F90" s="201"/>
      <c r="I90" s="17"/>
      <c r="J90" s="17"/>
      <c r="K90" s="20"/>
      <c r="L90" s="18"/>
      <c r="N90" s="17"/>
      <c r="O90" s="17"/>
      <c r="P90" s="305"/>
    </row>
    <row r="91" spans="2:16" ht="18">
      <c r="B91" s="303" t="s">
        <v>147</v>
      </c>
      <c r="F91" s="201"/>
      <c r="I91" s="17"/>
      <c r="J91" s="17"/>
      <c r="K91" s="358">
        <f>SUM(K89:K90)</f>
        <v>0.6800000000000004</v>
      </c>
      <c r="L91" s="18"/>
      <c r="N91" s="17"/>
      <c r="O91" s="17"/>
      <c r="P91" s="358">
        <f>SUM(P89:P90)</f>
        <v>1.4859999999999998</v>
      </c>
    </row>
    <row r="92" spans="6:16" ht="15">
      <c r="F92" s="201"/>
      <c r="I92" s="17"/>
      <c r="J92" s="17"/>
      <c r="K92" s="20"/>
      <c r="L92" s="18"/>
      <c r="N92" s="17"/>
      <c r="O92" s="17"/>
      <c r="P92" s="20"/>
    </row>
    <row r="93" spans="6:16" ht="15">
      <c r="F93" s="201"/>
      <c r="I93" s="17"/>
      <c r="J93" s="17"/>
      <c r="K93" s="20"/>
      <c r="L93" s="18"/>
      <c r="N93" s="17"/>
      <c r="O93" s="17"/>
      <c r="P93" s="20"/>
    </row>
    <row r="94" spans="6:18" ht="15">
      <c r="F94" s="201"/>
      <c r="I94" s="17"/>
      <c r="J94" s="17"/>
      <c r="K94" s="20"/>
      <c r="L94" s="18"/>
      <c r="N94" s="17"/>
      <c r="O94" s="17"/>
      <c r="P94" s="20"/>
      <c r="Q94" s="256" t="str">
        <f>NDPL!Q1</f>
        <v>FABRUARY-2017</v>
      </c>
      <c r="R94" s="256"/>
    </row>
    <row r="95" spans="1:16" ht="18.75" thickBot="1">
      <c r="A95" s="316" t="s">
        <v>248</v>
      </c>
      <c r="F95" s="201"/>
      <c r="G95" s="6"/>
      <c r="H95" s="6"/>
      <c r="I95" s="48" t="s">
        <v>7</v>
      </c>
      <c r="J95" s="18"/>
      <c r="K95" s="18"/>
      <c r="L95" s="18"/>
      <c r="M95" s="18"/>
      <c r="N95" s="48" t="s">
        <v>399</v>
      </c>
      <c r="O95" s="18"/>
      <c r="P95" s="18"/>
    </row>
    <row r="96" spans="1:17" ht="48" customHeight="1" thickBot="1" thickTop="1">
      <c r="A96" s="35" t="s">
        <v>8</v>
      </c>
      <c r="B96" s="32" t="s">
        <v>9</v>
      </c>
      <c r="C96" s="33" t="s">
        <v>1</v>
      </c>
      <c r="D96" s="33" t="s">
        <v>2</v>
      </c>
      <c r="E96" s="33" t="s">
        <v>3</v>
      </c>
      <c r="F96" s="33" t="s">
        <v>10</v>
      </c>
      <c r="G96" s="35" t="str">
        <f>NDPL!G5</f>
        <v>FINAL READING 01/03/2017</v>
      </c>
      <c r="H96" s="33" t="str">
        <f>NDPL!H5</f>
        <v>INTIAL READING 01/02/2017</v>
      </c>
      <c r="I96" s="33" t="s">
        <v>4</v>
      </c>
      <c r="J96" s="33" t="s">
        <v>5</v>
      </c>
      <c r="K96" s="33" t="s">
        <v>6</v>
      </c>
      <c r="L96" s="35" t="str">
        <f>NDPL!G5</f>
        <v>FINAL READING 01/03/2017</v>
      </c>
      <c r="M96" s="33" t="str">
        <f>NDPL!H5</f>
        <v>INTIAL READING 01/02/2017</v>
      </c>
      <c r="N96" s="33" t="s">
        <v>4</v>
      </c>
      <c r="O96" s="33" t="s">
        <v>5</v>
      </c>
      <c r="P96" s="33" t="s">
        <v>6</v>
      </c>
      <c r="Q96" s="34" t="s">
        <v>310</v>
      </c>
    </row>
    <row r="97" spans="1:16" ht="17.25" thickBot="1" thickTop="1">
      <c r="A97" s="5"/>
      <c r="B97" s="43"/>
      <c r="C97" s="4"/>
      <c r="D97" s="4"/>
      <c r="E97" s="4"/>
      <c r="F97" s="330"/>
      <c r="G97" s="4"/>
      <c r="H97" s="4"/>
      <c r="I97" s="4"/>
      <c r="J97" s="4"/>
      <c r="K97" s="4"/>
      <c r="L97" s="19"/>
      <c r="M97" s="4"/>
      <c r="N97" s="4"/>
      <c r="O97" s="4"/>
      <c r="P97" s="4"/>
    </row>
    <row r="98" spans="1:17" ht="15.75" customHeight="1" thickTop="1">
      <c r="A98" s="359"/>
      <c r="B98" s="368" t="s">
        <v>32</v>
      </c>
      <c r="C98" s="369"/>
      <c r="D98" s="83"/>
      <c r="E98" s="91"/>
      <c r="F98" s="331"/>
      <c r="G98" s="31"/>
      <c r="H98" s="24"/>
      <c r="I98" s="25"/>
      <c r="J98" s="25"/>
      <c r="K98" s="25"/>
      <c r="L98" s="23"/>
      <c r="M98" s="24"/>
      <c r="N98" s="25"/>
      <c r="O98" s="25"/>
      <c r="P98" s="25"/>
      <c r="Q98" s="153"/>
    </row>
    <row r="99" spans="1:17" s="465" customFormat="1" ht="15.75" customHeight="1">
      <c r="A99" s="361">
        <v>1</v>
      </c>
      <c r="B99" s="362" t="s">
        <v>33</v>
      </c>
      <c r="C99" s="365">
        <v>4902506</v>
      </c>
      <c r="D99" s="473" t="s">
        <v>12</v>
      </c>
      <c r="E99" s="474" t="s">
        <v>347</v>
      </c>
      <c r="F99" s="371">
        <v>-400</v>
      </c>
      <c r="G99" s="341">
        <v>859</v>
      </c>
      <c r="H99" s="277">
        <v>1034</v>
      </c>
      <c r="I99" s="277">
        <f>G99-H99</f>
        <v>-175</v>
      </c>
      <c r="J99" s="277">
        <f>$F99*I99</f>
        <v>70000</v>
      </c>
      <c r="K99" s="767">
        <f>J99/1000000</f>
        <v>0.07</v>
      </c>
      <c r="L99" s="341">
        <v>999053</v>
      </c>
      <c r="M99" s="277">
        <v>999053</v>
      </c>
      <c r="N99" s="277">
        <f>L99-M99</f>
        <v>0</v>
      </c>
      <c r="O99" s="277">
        <f>$F99*N99</f>
        <v>0</v>
      </c>
      <c r="P99" s="767">
        <f>O99/1000000</f>
        <v>0</v>
      </c>
      <c r="Q99" s="503"/>
    </row>
    <row r="100" spans="1:17" ht="15.75" customHeight="1">
      <c r="A100" s="361">
        <v>2</v>
      </c>
      <c r="B100" s="362" t="s">
        <v>34</v>
      </c>
      <c r="C100" s="365">
        <v>5128405</v>
      </c>
      <c r="D100" s="40" t="s">
        <v>12</v>
      </c>
      <c r="E100" s="41" t="s">
        <v>347</v>
      </c>
      <c r="F100" s="371">
        <v>-500</v>
      </c>
      <c r="G100" s="341">
        <v>5823</v>
      </c>
      <c r="H100" s="340">
        <v>5751</v>
      </c>
      <c r="I100" s="277">
        <f>G100-H100</f>
        <v>72</v>
      </c>
      <c r="J100" s="277">
        <f aca="true" t="shared" si="18" ref="J100:J108">$F100*I100</f>
        <v>-36000</v>
      </c>
      <c r="K100" s="277">
        <f aca="true" t="shared" si="19" ref="K100:K108">J100/1000000</f>
        <v>-0.036</v>
      </c>
      <c r="L100" s="341">
        <v>2406</v>
      </c>
      <c r="M100" s="340">
        <v>2406</v>
      </c>
      <c r="N100" s="340">
        <f>L100-M100</f>
        <v>0</v>
      </c>
      <c r="O100" s="340">
        <f aca="true" t="shared" si="20" ref="O100:O108">$F100*N100</f>
        <v>0</v>
      </c>
      <c r="P100" s="340">
        <f aca="true" t="shared" si="21" ref="P100:P108">O100/1000000</f>
        <v>0</v>
      </c>
      <c r="Q100" s="154"/>
    </row>
    <row r="101" spans="1:17" ht="15.75" customHeight="1">
      <c r="A101" s="361"/>
      <c r="B101" s="364" t="s">
        <v>378</v>
      </c>
      <c r="C101" s="365"/>
      <c r="D101" s="40"/>
      <c r="E101" s="41"/>
      <c r="F101" s="371"/>
      <c r="G101" s="393"/>
      <c r="H101" s="389"/>
      <c r="I101" s="389"/>
      <c r="J101" s="389"/>
      <c r="K101" s="389"/>
      <c r="L101" s="341" t="e">
        <v>#N/A</v>
      </c>
      <c r="M101" s="340"/>
      <c r="N101" s="340"/>
      <c r="O101" s="340"/>
      <c r="P101" s="340"/>
      <c r="Q101" s="154"/>
    </row>
    <row r="102" spans="1:17" s="465" customFormat="1" ht="15">
      <c r="A102" s="361">
        <v>3</v>
      </c>
      <c r="B102" s="327" t="s">
        <v>111</v>
      </c>
      <c r="C102" s="365">
        <v>4865136</v>
      </c>
      <c r="D102" s="44" t="s">
        <v>12</v>
      </c>
      <c r="E102" s="41" t="s">
        <v>347</v>
      </c>
      <c r="F102" s="371">
        <v>-200</v>
      </c>
      <c r="G102" s="341">
        <v>54653</v>
      </c>
      <c r="H102" s="342">
        <v>54780</v>
      </c>
      <c r="I102" s="277">
        <f>G102-H102</f>
        <v>-127</v>
      </c>
      <c r="J102" s="277">
        <f t="shared" si="18"/>
        <v>25400</v>
      </c>
      <c r="K102" s="277">
        <f t="shared" si="19"/>
        <v>0.0254</v>
      </c>
      <c r="L102" s="341">
        <v>85488</v>
      </c>
      <c r="M102" s="342">
        <v>85529</v>
      </c>
      <c r="N102" s="342">
        <f>L102-M102</f>
        <v>-41</v>
      </c>
      <c r="O102" s="342">
        <f t="shared" si="20"/>
        <v>8200</v>
      </c>
      <c r="P102" s="342">
        <f t="shared" si="21"/>
        <v>0.0082</v>
      </c>
      <c r="Q102" s="504"/>
    </row>
    <row r="103" spans="1:17" s="465" customFormat="1" ht="15.75" customHeight="1">
      <c r="A103" s="361">
        <v>4</v>
      </c>
      <c r="B103" s="362" t="s">
        <v>112</v>
      </c>
      <c r="C103" s="365">
        <v>4865137</v>
      </c>
      <c r="D103" s="40" t="s">
        <v>12</v>
      </c>
      <c r="E103" s="41" t="s">
        <v>347</v>
      </c>
      <c r="F103" s="371">
        <v>-100</v>
      </c>
      <c r="G103" s="341">
        <v>71991</v>
      </c>
      <c r="H103" s="342">
        <v>71061</v>
      </c>
      <c r="I103" s="277">
        <f>G103-H103</f>
        <v>930</v>
      </c>
      <c r="J103" s="277">
        <f t="shared" si="18"/>
        <v>-93000</v>
      </c>
      <c r="K103" s="277">
        <f t="shared" si="19"/>
        <v>-0.093</v>
      </c>
      <c r="L103" s="341">
        <v>139496</v>
      </c>
      <c r="M103" s="342">
        <v>139261</v>
      </c>
      <c r="N103" s="342">
        <f>L103-M103</f>
        <v>235</v>
      </c>
      <c r="O103" s="342">
        <f t="shared" si="20"/>
        <v>-23500</v>
      </c>
      <c r="P103" s="342">
        <f t="shared" si="21"/>
        <v>-0.0235</v>
      </c>
      <c r="Q103" s="469"/>
    </row>
    <row r="104" spans="1:17" s="465" customFormat="1" ht="15">
      <c r="A104" s="361">
        <v>5</v>
      </c>
      <c r="B104" s="362" t="s">
        <v>113</v>
      </c>
      <c r="C104" s="365">
        <v>4865138</v>
      </c>
      <c r="D104" s="40" t="s">
        <v>12</v>
      </c>
      <c r="E104" s="41" t="s">
        <v>347</v>
      </c>
      <c r="F104" s="371">
        <v>-200</v>
      </c>
      <c r="G104" s="341">
        <v>973799</v>
      </c>
      <c r="H104" s="342">
        <v>974235</v>
      </c>
      <c r="I104" s="277">
        <f>G104-H104</f>
        <v>-436</v>
      </c>
      <c r="J104" s="277">
        <f t="shared" si="18"/>
        <v>87200</v>
      </c>
      <c r="K104" s="277">
        <f t="shared" si="19"/>
        <v>0.0872</v>
      </c>
      <c r="L104" s="341">
        <v>996472</v>
      </c>
      <c r="M104" s="342">
        <v>996564</v>
      </c>
      <c r="N104" s="342">
        <f>L104-M104</f>
        <v>-92</v>
      </c>
      <c r="O104" s="342">
        <f t="shared" si="20"/>
        <v>18400</v>
      </c>
      <c r="P104" s="342">
        <f t="shared" si="21"/>
        <v>0.0184</v>
      </c>
      <c r="Q104" s="505"/>
    </row>
    <row r="105" spans="1:17" s="465" customFormat="1" ht="18">
      <c r="A105" s="361">
        <v>6</v>
      </c>
      <c r="B105" s="362" t="s">
        <v>114</v>
      </c>
      <c r="C105" s="365">
        <v>5295200</v>
      </c>
      <c r="D105" s="40" t="s">
        <v>12</v>
      </c>
      <c r="E105" s="41" t="s">
        <v>347</v>
      </c>
      <c r="F105" s="371">
        <v>-200</v>
      </c>
      <c r="G105" s="457">
        <v>33156</v>
      </c>
      <c r="H105" s="342">
        <v>31937</v>
      </c>
      <c r="I105" s="432">
        <f>G105-H105</f>
        <v>1219</v>
      </c>
      <c r="J105" s="432">
        <f t="shared" si="18"/>
        <v>-243800</v>
      </c>
      <c r="K105" s="432">
        <f t="shared" si="19"/>
        <v>-0.2438</v>
      </c>
      <c r="L105" s="457">
        <v>1583</v>
      </c>
      <c r="M105" s="342">
        <v>1034</v>
      </c>
      <c r="N105" s="429">
        <f>L105-M105</f>
        <v>549</v>
      </c>
      <c r="O105" s="429">
        <f t="shared" si="20"/>
        <v>-109800</v>
      </c>
      <c r="P105" s="429">
        <f t="shared" si="21"/>
        <v>-0.1098</v>
      </c>
      <c r="Q105" s="752"/>
    </row>
    <row r="106" spans="1:17" s="465" customFormat="1" ht="15">
      <c r="A106" s="361">
        <v>7</v>
      </c>
      <c r="B106" s="362" t="s">
        <v>115</v>
      </c>
      <c r="C106" s="365">
        <v>4865050</v>
      </c>
      <c r="D106" s="40" t="s">
        <v>12</v>
      </c>
      <c r="E106" s="41" t="s">
        <v>347</v>
      </c>
      <c r="F106" s="371">
        <v>-800</v>
      </c>
      <c r="G106" s="341">
        <v>16496</v>
      </c>
      <c r="H106" s="342">
        <v>16339</v>
      </c>
      <c r="I106" s="277">
        <f aca="true" t="shared" si="22" ref="I106:I111">G106-H106</f>
        <v>157</v>
      </c>
      <c r="J106" s="277">
        <f t="shared" si="18"/>
        <v>-125600</v>
      </c>
      <c r="K106" s="277">
        <f t="shared" si="19"/>
        <v>-0.1256</v>
      </c>
      <c r="L106" s="341">
        <v>10591</v>
      </c>
      <c r="M106" s="342">
        <v>10528</v>
      </c>
      <c r="N106" s="342">
        <f aca="true" t="shared" si="23" ref="N106:N111">L106-M106</f>
        <v>63</v>
      </c>
      <c r="O106" s="342">
        <f t="shared" si="20"/>
        <v>-50400</v>
      </c>
      <c r="P106" s="342">
        <f t="shared" si="21"/>
        <v>-0.0504</v>
      </c>
      <c r="Q106" s="480"/>
    </row>
    <row r="107" spans="1:17" s="465" customFormat="1" ht="15.75" customHeight="1">
      <c r="A107" s="361">
        <v>8</v>
      </c>
      <c r="B107" s="362" t="s">
        <v>374</v>
      </c>
      <c r="C107" s="365">
        <v>4864949</v>
      </c>
      <c r="D107" s="40" t="s">
        <v>12</v>
      </c>
      <c r="E107" s="41" t="s">
        <v>347</v>
      </c>
      <c r="F107" s="371">
        <v>-2000</v>
      </c>
      <c r="G107" s="341">
        <v>14957</v>
      </c>
      <c r="H107" s="342">
        <v>14921</v>
      </c>
      <c r="I107" s="277">
        <f t="shared" si="22"/>
        <v>36</v>
      </c>
      <c r="J107" s="277">
        <f t="shared" si="18"/>
        <v>-72000</v>
      </c>
      <c r="K107" s="277">
        <f t="shared" si="19"/>
        <v>-0.072</v>
      </c>
      <c r="L107" s="341">
        <v>3808</v>
      </c>
      <c r="M107" s="342">
        <v>3807</v>
      </c>
      <c r="N107" s="342">
        <f t="shared" si="23"/>
        <v>1</v>
      </c>
      <c r="O107" s="342">
        <f t="shared" si="20"/>
        <v>-2000</v>
      </c>
      <c r="P107" s="342">
        <f t="shared" si="21"/>
        <v>-0.002</v>
      </c>
      <c r="Q107" s="504"/>
    </row>
    <row r="108" spans="1:17" s="465" customFormat="1" ht="15.75" customHeight="1">
      <c r="A108" s="361">
        <v>9</v>
      </c>
      <c r="B108" s="362" t="s">
        <v>396</v>
      </c>
      <c r="C108" s="365">
        <v>5128434</v>
      </c>
      <c r="D108" s="40" t="s">
        <v>12</v>
      </c>
      <c r="E108" s="41" t="s">
        <v>347</v>
      </c>
      <c r="F108" s="371">
        <v>-800</v>
      </c>
      <c r="G108" s="341">
        <v>975378</v>
      </c>
      <c r="H108" s="342">
        <v>975616</v>
      </c>
      <c r="I108" s="277">
        <f t="shared" si="22"/>
        <v>-238</v>
      </c>
      <c r="J108" s="277">
        <f t="shared" si="18"/>
        <v>190400</v>
      </c>
      <c r="K108" s="277">
        <f t="shared" si="19"/>
        <v>0.1904</v>
      </c>
      <c r="L108" s="341">
        <v>988120</v>
      </c>
      <c r="M108" s="342">
        <v>988198</v>
      </c>
      <c r="N108" s="342">
        <f t="shared" si="23"/>
        <v>-78</v>
      </c>
      <c r="O108" s="342">
        <f t="shared" si="20"/>
        <v>62400</v>
      </c>
      <c r="P108" s="342">
        <f t="shared" si="21"/>
        <v>0.0624</v>
      </c>
      <c r="Q108" s="469"/>
    </row>
    <row r="109" spans="1:17" s="465" customFormat="1" ht="15.75" customHeight="1">
      <c r="A109" s="361">
        <v>10</v>
      </c>
      <c r="B109" s="362" t="s">
        <v>395</v>
      </c>
      <c r="C109" s="365">
        <v>4864998</v>
      </c>
      <c r="D109" s="40" t="s">
        <v>12</v>
      </c>
      <c r="E109" s="41" t="s">
        <v>347</v>
      </c>
      <c r="F109" s="371">
        <v>-800</v>
      </c>
      <c r="G109" s="341">
        <v>987033</v>
      </c>
      <c r="H109" s="342">
        <v>988374</v>
      </c>
      <c r="I109" s="277">
        <f>G109-H109</f>
        <v>-1341</v>
      </c>
      <c r="J109" s="277">
        <f>$F109*I109</f>
        <v>1072800</v>
      </c>
      <c r="K109" s="277">
        <f>J109/1000000</f>
        <v>1.0728</v>
      </c>
      <c r="L109" s="341">
        <v>993333</v>
      </c>
      <c r="M109" s="342">
        <v>993781</v>
      </c>
      <c r="N109" s="342">
        <f>L109-M109</f>
        <v>-448</v>
      </c>
      <c r="O109" s="342">
        <f>$F109*N109</f>
        <v>358400</v>
      </c>
      <c r="P109" s="342">
        <f>O109/1000000</f>
        <v>0.3584</v>
      </c>
      <c r="Q109" s="469"/>
    </row>
    <row r="110" spans="1:17" s="465" customFormat="1" ht="15.75" customHeight="1">
      <c r="A110" s="361">
        <v>11</v>
      </c>
      <c r="B110" s="362" t="s">
        <v>389</v>
      </c>
      <c r="C110" s="365">
        <v>4864993</v>
      </c>
      <c r="D110" s="169" t="s">
        <v>12</v>
      </c>
      <c r="E110" s="259" t="s">
        <v>347</v>
      </c>
      <c r="F110" s="371">
        <v>-800</v>
      </c>
      <c r="G110" s="341">
        <v>992584</v>
      </c>
      <c r="H110" s="342">
        <v>993253</v>
      </c>
      <c r="I110" s="277">
        <f>G110-H110</f>
        <v>-669</v>
      </c>
      <c r="J110" s="277">
        <f>$F110*I110</f>
        <v>535200</v>
      </c>
      <c r="K110" s="277">
        <f>J110/1000000</f>
        <v>0.5352</v>
      </c>
      <c r="L110" s="341">
        <v>997404</v>
      </c>
      <c r="M110" s="342">
        <v>997674</v>
      </c>
      <c r="N110" s="342">
        <f>L110-M110</f>
        <v>-270</v>
      </c>
      <c r="O110" s="342">
        <f>$F110*N110</f>
        <v>216000</v>
      </c>
      <c r="P110" s="342">
        <f>O110/1000000</f>
        <v>0.216</v>
      </c>
      <c r="Q110" s="470"/>
    </row>
    <row r="111" spans="1:17" s="465" customFormat="1" ht="15.75" customHeight="1">
      <c r="A111" s="361">
        <v>12</v>
      </c>
      <c r="B111" s="362" t="s">
        <v>432</v>
      </c>
      <c r="C111" s="365">
        <v>5128447</v>
      </c>
      <c r="D111" s="169" t="s">
        <v>12</v>
      </c>
      <c r="E111" s="259" t="s">
        <v>347</v>
      </c>
      <c r="F111" s="371">
        <v>-800</v>
      </c>
      <c r="G111" s="341">
        <v>980793</v>
      </c>
      <c r="H111" s="342">
        <v>981255</v>
      </c>
      <c r="I111" s="277">
        <f t="shared" si="22"/>
        <v>-462</v>
      </c>
      <c r="J111" s="277">
        <f>$F111*I111</f>
        <v>369600</v>
      </c>
      <c r="K111" s="277">
        <f>J111/1000000</f>
        <v>0.3696</v>
      </c>
      <c r="L111" s="341">
        <v>993984</v>
      </c>
      <c r="M111" s="342">
        <v>994072</v>
      </c>
      <c r="N111" s="342">
        <f t="shared" si="23"/>
        <v>-88</v>
      </c>
      <c r="O111" s="342">
        <f>$F111*N111</f>
        <v>70400</v>
      </c>
      <c r="P111" s="342">
        <f>O111/1000000</f>
        <v>0.0704</v>
      </c>
      <c r="Q111" s="506"/>
    </row>
    <row r="112" spans="1:17" s="465" customFormat="1" ht="15.75" customHeight="1">
      <c r="A112" s="361"/>
      <c r="B112" s="363" t="s">
        <v>379</v>
      </c>
      <c r="C112" s="365"/>
      <c r="D112" s="44"/>
      <c r="E112" s="44"/>
      <c r="F112" s="371"/>
      <c r="G112" s="393"/>
      <c r="H112" s="277"/>
      <c r="I112" s="277"/>
      <c r="J112" s="277"/>
      <c r="K112" s="277"/>
      <c r="L112" s="341"/>
      <c r="M112" s="342"/>
      <c r="N112" s="342"/>
      <c r="O112" s="342"/>
      <c r="P112" s="342"/>
      <c r="Q112" s="469"/>
    </row>
    <row r="113" spans="1:17" s="465" customFormat="1" ht="15.75" customHeight="1">
      <c r="A113" s="361">
        <v>13</v>
      </c>
      <c r="B113" s="362" t="s">
        <v>116</v>
      </c>
      <c r="C113" s="365">
        <v>4864951</v>
      </c>
      <c r="D113" s="40" t="s">
        <v>12</v>
      </c>
      <c r="E113" s="41" t="s">
        <v>347</v>
      </c>
      <c r="F113" s="371">
        <v>-1000</v>
      </c>
      <c r="G113" s="341">
        <v>980697</v>
      </c>
      <c r="H113" s="342">
        <v>980697</v>
      </c>
      <c r="I113" s="277">
        <f>G113-H113</f>
        <v>0</v>
      </c>
      <c r="J113" s="277">
        <f>$F113*I113</f>
        <v>0</v>
      </c>
      <c r="K113" s="277">
        <f>J113/1000000</f>
        <v>0</v>
      </c>
      <c r="L113" s="341">
        <v>34257</v>
      </c>
      <c r="M113" s="342">
        <v>34257</v>
      </c>
      <c r="N113" s="342">
        <f>L113-M113</f>
        <v>0</v>
      </c>
      <c r="O113" s="342">
        <f>$F113*N113</f>
        <v>0</v>
      </c>
      <c r="P113" s="342">
        <f>O113/1000000</f>
        <v>0</v>
      </c>
      <c r="Q113" s="469"/>
    </row>
    <row r="114" spans="1:17" s="465" customFormat="1" ht="15.75" customHeight="1">
      <c r="A114" s="361">
        <v>14</v>
      </c>
      <c r="B114" s="362" t="s">
        <v>117</v>
      </c>
      <c r="C114" s="365">
        <v>4865016</v>
      </c>
      <c r="D114" s="40" t="s">
        <v>12</v>
      </c>
      <c r="E114" s="41" t="s">
        <v>347</v>
      </c>
      <c r="F114" s="371">
        <v>-2000</v>
      </c>
      <c r="G114" s="341">
        <v>7</v>
      </c>
      <c r="H114" s="342">
        <v>7</v>
      </c>
      <c r="I114" s="277">
        <f>G114-H114</f>
        <v>0</v>
      </c>
      <c r="J114" s="277">
        <f>$F114*I114</f>
        <v>0</v>
      </c>
      <c r="K114" s="277">
        <f>J114/1000000</f>
        <v>0</v>
      </c>
      <c r="L114" s="341">
        <v>999722</v>
      </c>
      <c r="M114" s="342">
        <v>999722</v>
      </c>
      <c r="N114" s="342">
        <f>L114-M114</f>
        <v>0</v>
      </c>
      <c r="O114" s="342">
        <f>$F114*N114</f>
        <v>0</v>
      </c>
      <c r="P114" s="342">
        <f>O114/1000000</f>
        <v>0</v>
      </c>
      <c r="Q114" s="481"/>
    </row>
    <row r="115" spans="1:17" ht="15.75" customHeight="1">
      <c r="A115" s="361"/>
      <c r="B115" s="364" t="s">
        <v>118</v>
      </c>
      <c r="C115" s="365"/>
      <c r="D115" s="40"/>
      <c r="E115" s="40"/>
      <c r="F115" s="371"/>
      <c r="G115" s="393"/>
      <c r="H115" s="389"/>
      <c r="I115" s="389"/>
      <c r="J115" s="389"/>
      <c r="K115" s="389"/>
      <c r="L115" s="339"/>
      <c r="M115" s="340"/>
      <c r="N115" s="340"/>
      <c r="O115" s="340"/>
      <c r="P115" s="340"/>
      <c r="Q115" s="154"/>
    </row>
    <row r="116" spans="1:17" s="465" customFormat="1" ht="15.75" customHeight="1">
      <c r="A116" s="361">
        <v>15</v>
      </c>
      <c r="B116" s="327" t="s">
        <v>44</v>
      </c>
      <c r="C116" s="365">
        <v>4864843</v>
      </c>
      <c r="D116" s="44" t="s">
        <v>12</v>
      </c>
      <c r="E116" s="41" t="s">
        <v>347</v>
      </c>
      <c r="F116" s="371">
        <v>-1000</v>
      </c>
      <c r="G116" s="341">
        <v>1938</v>
      </c>
      <c r="H116" s="342">
        <v>1963</v>
      </c>
      <c r="I116" s="277">
        <f>G116-H116</f>
        <v>-25</v>
      </c>
      <c r="J116" s="277">
        <f>$F116*I116</f>
        <v>25000</v>
      </c>
      <c r="K116" s="277">
        <f>J116/1000000</f>
        <v>0.025</v>
      </c>
      <c r="L116" s="341">
        <v>27158</v>
      </c>
      <c r="M116" s="342">
        <v>27128</v>
      </c>
      <c r="N116" s="342">
        <f>L116-M116</f>
        <v>30</v>
      </c>
      <c r="O116" s="342">
        <f>$F116*N116</f>
        <v>-30000</v>
      </c>
      <c r="P116" s="342">
        <f>O116/1000000</f>
        <v>-0.03</v>
      </c>
      <c r="Q116" s="469"/>
    </row>
    <row r="117" spans="1:17" s="465" customFormat="1" ht="15.75" customHeight="1">
      <c r="A117" s="361">
        <v>16</v>
      </c>
      <c r="B117" s="362" t="s">
        <v>45</v>
      </c>
      <c r="C117" s="365">
        <v>5295123</v>
      </c>
      <c r="D117" s="40" t="s">
        <v>12</v>
      </c>
      <c r="E117" s="41" t="s">
        <v>347</v>
      </c>
      <c r="F117" s="371">
        <v>-100</v>
      </c>
      <c r="G117" s="341">
        <v>2303</v>
      </c>
      <c r="H117" s="342">
        <v>971</v>
      </c>
      <c r="I117" s="342">
        <f>G117-H117</f>
        <v>1332</v>
      </c>
      <c r="J117" s="342">
        <f>$F117*I117</f>
        <v>-133200</v>
      </c>
      <c r="K117" s="342">
        <f>J117/1000000</f>
        <v>-0.1332</v>
      </c>
      <c r="L117" s="341">
        <v>25141</v>
      </c>
      <c r="M117" s="342">
        <v>24833</v>
      </c>
      <c r="N117" s="342">
        <f>L117-M117</f>
        <v>308</v>
      </c>
      <c r="O117" s="342">
        <f>$F117*N117</f>
        <v>-30800</v>
      </c>
      <c r="P117" s="342">
        <f>O117/1000000</f>
        <v>-0.0308</v>
      </c>
      <c r="Q117" s="469"/>
    </row>
    <row r="118" spans="1:17" ht="15.75" customHeight="1">
      <c r="A118" s="361"/>
      <c r="B118" s="364" t="s">
        <v>46</v>
      </c>
      <c r="C118" s="365"/>
      <c r="D118" s="40"/>
      <c r="E118" s="40"/>
      <c r="F118" s="371"/>
      <c r="G118" s="393"/>
      <c r="H118" s="389"/>
      <c r="I118" s="389"/>
      <c r="J118" s="389"/>
      <c r="K118" s="389"/>
      <c r="L118" s="339"/>
      <c r="M118" s="340"/>
      <c r="N118" s="340"/>
      <c r="O118" s="340"/>
      <c r="P118" s="340"/>
      <c r="Q118" s="154"/>
    </row>
    <row r="119" spans="1:17" s="465" customFormat="1" ht="15.75" customHeight="1">
      <c r="A119" s="361">
        <v>17</v>
      </c>
      <c r="B119" s="362" t="s">
        <v>83</v>
      </c>
      <c r="C119" s="365">
        <v>4865169</v>
      </c>
      <c r="D119" s="40" t="s">
        <v>12</v>
      </c>
      <c r="E119" s="41" t="s">
        <v>347</v>
      </c>
      <c r="F119" s="371">
        <v>-1000</v>
      </c>
      <c r="G119" s="341">
        <v>1360</v>
      </c>
      <c r="H119" s="342">
        <v>1360</v>
      </c>
      <c r="I119" s="277">
        <f>G119-H119</f>
        <v>0</v>
      </c>
      <c r="J119" s="277">
        <f>$F119*I119</f>
        <v>0</v>
      </c>
      <c r="K119" s="277">
        <f>J119/1000000</f>
        <v>0</v>
      </c>
      <c r="L119" s="341">
        <v>61309</v>
      </c>
      <c r="M119" s="342">
        <v>61309</v>
      </c>
      <c r="N119" s="342">
        <f>L119-M119</f>
        <v>0</v>
      </c>
      <c r="O119" s="342">
        <f>$F119*N119</f>
        <v>0</v>
      </c>
      <c r="P119" s="342">
        <f>O119/1000000</f>
        <v>0</v>
      </c>
      <c r="Q119" s="469"/>
    </row>
    <row r="120" spans="1:17" ht="15.75" customHeight="1">
      <c r="A120" s="361"/>
      <c r="B120" s="363" t="s">
        <v>50</v>
      </c>
      <c r="C120" s="349"/>
      <c r="D120" s="44"/>
      <c r="E120" s="44"/>
      <c r="F120" s="371"/>
      <c r="G120" s="393"/>
      <c r="H120" s="394"/>
      <c r="I120" s="394"/>
      <c r="J120" s="394"/>
      <c r="K120" s="389"/>
      <c r="L120" s="341"/>
      <c r="M120" s="391"/>
      <c r="N120" s="391"/>
      <c r="O120" s="391"/>
      <c r="P120" s="340"/>
      <c r="Q120" s="190"/>
    </row>
    <row r="121" spans="1:17" ht="15.75" customHeight="1">
      <c r="A121" s="361"/>
      <c r="B121" s="363" t="s">
        <v>51</v>
      </c>
      <c r="C121" s="349"/>
      <c r="D121" s="44"/>
      <c r="E121" s="44"/>
      <c r="F121" s="371"/>
      <c r="G121" s="393"/>
      <c r="H121" s="394"/>
      <c r="I121" s="394"/>
      <c r="J121" s="394"/>
      <c r="K121" s="389"/>
      <c r="L121" s="341"/>
      <c r="M121" s="391"/>
      <c r="N121" s="391"/>
      <c r="O121" s="391"/>
      <c r="P121" s="340"/>
      <c r="Q121" s="190"/>
    </row>
    <row r="122" spans="1:17" ht="15.75" customHeight="1">
      <c r="A122" s="367"/>
      <c r="B122" s="370" t="s">
        <v>64</v>
      </c>
      <c r="C122" s="365"/>
      <c r="D122" s="44"/>
      <c r="E122" s="44"/>
      <c r="F122" s="371"/>
      <c r="G122" s="393"/>
      <c r="H122" s="389"/>
      <c r="I122" s="389"/>
      <c r="J122" s="389"/>
      <c r="K122" s="389"/>
      <c r="L122" s="341"/>
      <c r="M122" s="340"/>
      <c r="N122" s="340"/>
      <c r="O122" s="340"/>
      <c r="P122" s="340"/>
      <c r="Q122" s="190"/>
    </row>
    <row r="123" spans="1:17" s="465" customFormat="1" ht="24" customHeight="1">
      <c r="A123" s="361">
        <v>18</v>
      </c>
      <c r="B123" s="524" t="s">
        <v>65</v>
      </c>
      <c r="C123" s="365">
        <v>4865091</v>
      </c>
      <c r="D123" s="40" t="s">
        <v>12</v>
      </c>
      <c r="E123" s="41" t="s">
        <v>347</v>
      </c>
      <c r="F123" s="371">
        <v>-500</v>
      </c>
      <c r="G123" s="341">
        <v>5626</v>
      </c>
      <c r="H123" s="342">
        <v>5626</v>
      </c>
      <c r="I123" s="277">
        <f>G123-H123</f>
        <v>0</v>
      </c>
      <c r="J123" s="277">
        <f>$F123*I123</f>
        <v>0</v>
      </c>
      <c r="K123" s="277">
        <f>J123/1000000</f>
        <v>0</v>
      </c>
      <c r="L123" s="341">
        <v>34528</v>
      </c>
      <c r="M123" s="342">
        <v>34468</v>
      </c>
      <c r="N123" s="342">
        <f>L123-M123</f>
        <v>60</v>
      </c>
      <c r="O123" s="342">
        <f>$F123*N123</f>
        <v>-30000</v>
      </c>
      <c r="P123" s="342">
        <f>O123/1000000</f>
        <v>-0.03</v>
      </c>
      <c r="Q123" s="504"/>
    </row>
    <row r="124" spans="1:17" s="465" customFormat="1" ht="15.75" customHeight="1">
      <c r="A124" s="361">
        <v>19</v>
      </c>
      <c r="B124" s="524" t="s">
        <v>66</v>
      </c>
      <c r="C124" s="365">
        <v>4902579</v>
      </c>
      <c r="D124" s="40" t="s">
        <v>12</v>
      </c>
      <c r="E124" s="41" t="s">
        <v>347</v>
      </c>
      <c r="F124" s="371">
        <v>-500</v>
      </c>
      <c r="G124" s="341">
        <v>999934</v>
      </c>
      <c r="H124" s="342">
        <v>999934</v>
      </c>
      <c r="I124" s="277">
        <f>G124-H124</f>
        <v>0</v>
      </c>
      <c r="J124" s="277">
        <f>$F124*I124</f>
        <v>0</v>
      </c>
      <c r="K124" s="277">
        <f>J124/1000000</f>
        <v>0</v>
      </c>
      <c r="L124" s="341">
        <v>462</v>
      </c>
      <c r="M124" s="342">
        <v>477</v>
      </c>
      <c r="N124" s="342">
        <f>L124-M124</f>
        <v>-15</v>
      </c>
      <c r="O124" s="342">
        <f>$F124*N124</f>
        <v>7500</v>
      </c>
      <c r="P124" s="342">
        <f>O124/1000000</f>
        <v>0.0075</v>
      </c>
      <c r="Q124" s="469"/>
    </row>
    <row r="125" spans="1:17" s="465" customFormat="1" ht="15.75" customHeight="1">
      <c r="A125" s="361">
        <v>20</v>
      </c>
      <c r="B125" s="524" t="s">
        <v>67</v>
      </c>
      <c r="C125" s="365">
        <v>4902585</v>
      </c>
      <c r="D125" s="40" t="s">
        <v>12</v>
      </c>
      <c r="E125" s="41" t="s">
        <v>347</v>
      </c>
      <c r="F125" s="371">
        <v>-666.67</v>
      </c>
      <c r="G125" s="341">
        <v>321</v>
      </c>
      <c r="H125" s="342">
        <v>293</v>
      </c>
      <c r="I125" s="277">
        <f>G125-H125</f>
        <v>28</v>
      </c>
      <c r="J125" s="277">
        <f>$F125*I125</f>
        <v>-18666.76</v>
      </c>
      <c r="K125" s="277">
        <f>J125/1000000</f>
        <v>-0.018666759999999998</v>
      </c>
      <c r="L125" s="341">
        <v>108</v>
      </c>
      <c r="M125" s="342">
        <v>108</v>
      </c>
      <c r="N125" s="342">
        <f>L125-M125</f>
        <v>0</v>
      </c>
      <c r="O125" s="342">
        <f>$F125*N125</f>
        <v>0</v>
      </c>
      <c r="P125" s="342">
        <f>O125/1000000</f>
        <v>0</v>
      </c>
      <c r="Q125" s="469"/>
    </row>
    <row r="126" spans="1:17" s="465" customFormat="1" ht="15.75" customHeight="1">
      <c r="A126" s="361">
        <v>21</v>
      </c>
      <c r="B126" s="524" t="s">
        <v>68</v>
      </c>
      <c r="C126" s="365">
        <v>4865072</v>
      </c>
      <c r="D126" s="40" t="s">
        <v>12</v>
      </c>
      <c r="E126" s="41" t="s">
        <v>347</v>
      </c>
      <c r="F126" s="525">
        <v>-666.666666666667</v>
      </c>
      <c r="G126" s="341">
        <v>2902</v>
      </c>
      <c r="H126" s="342">
        <v>2908</v>
      </c>
      <c r="I126" s="277">
        <f>G126-H126</f>
        <v>-6</v>
      </c>
      <c r="J126" s="277">
        <f>$F126*I126</f>
        <v>4000.000000000002</v>
      </c>
      <c r="K126" s="277">
        <f>J126/1000000</f>
        <v>0.004000000000000002</v>
      </c>
      <c r="L126" s="341">
        <v>1337</v>
      </c>
      <c r="M126" s="342">
        <v>1337</v>
      </c>
      <c r="N126" s="342">
        <f>L126-M126</f>
        <v>0</v>
      </c>
      <c r="O126" s="342">
        <f>$F126*N126</f>
        <v>0</v>
      </c>
      <c r="P126" s="342">
        <f>O126/1000000</f>
        <v>0</v>
      </c>
      <c r="Q126" s="469"/>
    </row>
    <row r="127" spans="1:17" s="465" customFormat="1" ht="15.75" customHeight="1">
      <c r="A127" s="361"/>
      <c r="B127" s="370" t="s">
        <v>32</v>
      </c>
      <c r="C127" s="365"/>
      <c r="D127" s="44"/>
      <c r="E127" s="44"/>
      <c r="F127" s="371"/>
      <c r="G127" s="393"/>
      <c r="H127" s="277"/>
      <c r="I127" s="277"/>
      <c r="J127" s="277"/>
      <c r="K127" s="277"/>
      <c r="L127" s="341"/>
      <c r="M127" s="342"/>
      <c r="N127" s="342"/>
      <c r="O127" s="342"/>
      <c r="P127" s="342"/>
      <c r="Q127" s="469"/>
    </row>
    <row r="128" spans="1:17" s="465" customFormat="1" ht="15.75" customHeight="1">
      <c r="A128" s="361">
        <v>22</v>
      </c>
      <c r="B128" s="526" t="s">
        <v>69</v>
      </c>
      <c r="C128" s="365">
        <v>4864807</v>
      </c>
      <c r="D128" s="40" t="s">
        <v>12</v>
      </c>
      <c r="E128" s="41" t="s">
        <v>347</v>
      </c>
      <c r="F128" s="371">
        <v>-100</v>
      </c>
      <c r="G128" s="341">
        <v>201609</v>
      </c>
      <c r="H128" s="342">
        <v>201143</v>
      </c>
      <c r="I128" s="342">
        <f>G128-H128</f>
        <v>466</v>
      </c>
      <c r="J128" s="342">
        <f>$F128*I128</f>
        <v>-46600</v>
      </c>
      <c r="K128" s="343">
        <f>J128/1000000</f>
        <v>-0.0466</v>
      </c>
      <c r="L128" s="341">
        <v>19854</v>
      </c>
      <c r="M128" s="342">
        <v>19854</v>
      </c>
      <c r="N128" s="342">
        <f>L128-M128</f>
        <v>0</v>
      </c>
      <c r="O128" s="342">
        <f>$F128*N128</f>
        <v>0</v>
      </c>
      <c r="P128" s="343">
        <f>O128/1000000</f>
        <v>0</v>
      </c>
      <c r="Q128" s="469" t="s">
        <v>468</v>
      </c>
    </row>
    <row r="129" spans="1:17" s="465" customFormat="1" ht="15.75" customHeight="1">
      <c r="A129" s="361"/>
      <c r="B129" s="526"/>
      <c r="C129" s="365"/>
      <c r="D129" s="40"/>
      <c r="E129" s="41"/>
      <c r="F129" s="371"/>
      <c r="G129" s="341"/>
      <c r="H129" s="342"/>
      <c r="I129" s="342"/>
      <c r="J129" s="342"/>
      <c r="K129" s="342">
        <v>-0.16</v>
      </c>
      <c r="L129" s="341"/>
      <c r="M129" s="342"/>
      <c r="N129" s="342"/>
      <c r="O129" s="342"/>
      <c r="P129" s="342">
        <v>0</v>
      </c>
      <c r="Q129" s="469" t="s">
        <v>466</v>
      </c>
    </row>
    <row r="130" spans="1:17" s="465" customFormat="1" ht="15.75" customHeight="1">
      <c r="A130" s="361">
        <v>23</v>
      </c>
      <c r="B130" s="526" t="s">
        <v>143</v>
      </c>
      <c r="C130" s="365">
        <v>4865086</v>
      </c>
      <c r="D130" s="40" t="s">
        <v>12</v>
      </c>
      <c r="E130" s="41" t="s">
        <v>347</v>
      </c>
      <c r="F130" s="371">
        <v>-100</v>
      </c>
      <c r="G130" s="341">
        <v>24825</v>
      </c>
      <c r="H130" s="342">
        <v>24828</v>
      </c>
      <c r="I130" s="277">
        <f>G130-H130</f>
        <v>-3</v>
      </c>
      <c r="J130" s="277">
        <f>$F130*I130</f>
        <v>300</v>
      </c>
      <c r="K130" s="277">
        <f>J130/1000000</f>
        <v>0.0003</v>
      </c>
      <c r="L130" s="341">
        <v>51066</v>
      </c>
      <c r="M130" s="342">
        <v>51066</v>
      </c>
      <c r="N130" s="342">
        <f>L130-M130</f>
        <v>0</v>
      </c>
      <c r="O130" s="342">
        <f>$F130*N130</f>
        <v>0</v>
      </c>
      <c r="P130" s="342">
        <f>O130/1000000</f>
        <v>0</v>
      </c>
      <c r="Q130" s="469"/>
    </row>
    <row r="131" spans="1:17" s="465" customFormat="1" ht="15.75" customHeight="1">
      <c r="A131" s="361"/>
      <c r="B131" s="364" t="s">
        <v>70</v>
      </c>
      <c r="C131" s="365"/>
      <c r="D131" s="40"/>
      <c r="E131" s="40"/>
      <c r="F131" s="371"/>
      <c r="G131" s="393"/>
      <c r="H131" s="277"/>
      <c r="I131" s="277"/>
      <c r="J131" s="277"/>
      <c r="K131" s="277"/>
      <c r="L131" s="341"/>
      <c r="M131" s="342"/>
      <c r="N131" s="342"/>
      <c r="O131" s="342"/>
      <c r="P131" s="342"/>
      <c r="Q131" s="469"/>
    </row>
    <row r="132" spans="1:17" s="465" customFormat="1" ht="14.25" customHeight="1">
      <c r="A132" s="361">
        <v>24</v>
      </c>
      <c r="B132" s="362" t="s">
        <v>63</v>
      </c>
      <c r="C132" s="365">
        <v>4902568</v>
      </c>
      <c r="D132" s="40" t="s">
        <v>12</v>
      </c>
      <c r="E132" s="41" t="s">
        <v>347</v>
      </c>
      <c r="F132" s="371">
        <v>-100</v>
      </c>
      <c r="G132" s="341">
        <v>997790</v>
      </c>
      <c r="H132" s="342">
        <v>997795</v>
      </c>
      <c r="I132" s="277">
        <f aca="true" t="shared" si="24" ref="I132:I137">G132-H132</f>
        <v>-5</v>
      </c>
      <c r="J132" s="277">
        <f aca="true" t="shared" si="25" ref="J132:J137">$F132*I132</f>
        <v>500</v>
      </c>
      <c r="K132" s="277">
        <f aca="true" t="shared" si="26" ref="K132:K137">J132/1000000</f>
        <v>0.0005</v>
      </c>
      <c r="L132" s="341">
        <v>1104</v>
      </c>
      <c r="M132" s="342">
        <v>1131</v>
      </c>
      <c r="N132" s="342">
        <f aca="true" t="shared" si="27" ref="N132:N137">L132-M132</f>
        <v>-27</v>
      </c>
      <c r="O132" s="342">
        <f aca="true" t="shared" si="28" ref="O132:O137">$F132*N132</f>
        <v>2700</v>
      </c>
      <c r="P132" s="342">
        <f aca="true" t="shared" si="29" ref="P132:P137">O132/1000000</f>
        <v>0.0027</v>
      </c>
      <c r="Q132" s="469"/>
    </row>
    <row r="133" spans="1:17" s="465" customFormat="1" ht="15.75" customHeight="1">
      <c r="A133" s="361">
        <v>25</v>
      </c>
      <c r="B133" s="362" t="s">
        <v>71</v>
      </c>
      <c r="C133" s="365">
        <v>4902549</v>
      </c>
      <c r="D133" s="40" t="s">
        <v>12</v>
      </c>
      <c r="E133" s="41" t="s">
        <v>347</v>
      </c>
      <c r="F133" s="371">
        <v>-100</v>
      </c>
      <c r="G133" s="341">
        <v>999751</v>
      </c>
      <c r="H133" s="342">
        <v>999751</v>
      </c>
      <c r="I133" s="277">
        <f t="shared" si="24"/>
        <v>0</v>
      </c>
      <c r="J133" s="277">
        <f t="shared" si="25"/>
        <v>0</v>
      </c>
      <c r="K133" s="277">
        <f t="shared" si="26"/>
        <v>0</v>
      </c>
      <c r="L133" s="341">
        <v>999998</v>
      </c>
      <c r="M133" s="342">
        <v>999998</v>
      </c>
      <c r="N133" s="342">
        <f t="shared" si="27"/>
        <v>0</v>
      </c>
      <c r="O133" s="342">
        <f t="shared" si="28"/>
        <v>0</v>
      </c>
      <c r="P133" s="342">
        <f t="shared" si="29"/>
        <v>0</v>
      </c>
      <c r="Q133" s="481"/>
    </row>
    <row r="134" spans="1:17" s="465" customFormat="1" ht="15.75" customHeight="1">
      <c r="A134" s="361">
        <v>26</v>
      </c>
      <c r="B134" s="362" t="s">
        <v>84</v>
      </c>
      <c r="C134" s="365">
        <v>4902537</v>
      </c>
      <c r="D134" s="40" t="s">
        <v>12</v>
      </c>
      <c r="E134" s="41" t="s">
        <v>347</v>
      </c>
      <c r="F134" s="371">
        <v>-100</v>
      </c>
      <c r="G134" s="341">
        <v>23906</v>
      </c>
      <c r="H134" s="342">
        <v>23906</v>
      </c>
      <c r="I134" s="277">
        <f t="shared" si="24"/>
        <v>0</v>
      </c>
      <c r="J134" s="277">
        <f t="shared" si="25"/>
        <v>0</v>
      </c>
      <c r="K134" s="277">
        <f t="shared" si="26"/>
        <v>0</v>
      </c>
      <c r="L134" s="341">
        <v>57760</v>
      </c>
      <c r="M134" s="342">
        <v>57792</v>
      </c>
      <c r="N134" s="342">
        <f t="shared" si="27"/>
        <v>-32</v>
      </c>
      <c r="O134" s="342">
        <f t="shared" si="28"/>
        <v>3200</v>
      </c>
      <c r="P134" s="342">
        <f t="shared" si="29"/>
        <v>0.0032</v>
      </c>
      <c r="Q134" s="469"/>
    </row>
    <row r="135" spans="1:17" s="465" customFormat="1" ht="15.75" customHeight="1">
      <c r="A135" s="361">
        <v>27</v>
      </c>
      <c r="B135" s="362" t="s">
        <v>72</v>
      </c>
      <c r="C135" s="365">
        <v>4902578</v>
      </c>
      <c r="D135" s="40" t="s">
        <v>12</v>
      </c>
      <c r="E135" s="41" t="s">
        <v>347</v>
      </c>
      <c r="F135" s="371">
        <v>-100</v>
      </c>
      <c r="G135" s="341">
        <v>0</v>
      </c>
      <c r="H135" s="342">
        <v>0</v>
      </c>
      <c r="I135" s="277">
        <f t="shared" si="24"/>
        <v>0</v>
      </c>
      <c r="J135" s="277">
        <f t="shared" si="25"/>
        <v>0</v>
      </c>
      <c r="K135" s="277">
        <f t="shared" si="26"/>
        <v>0</v>
      </c>
      <c r="L135" s="341">
        <v>0</v>
      </c>
      <c r="M135" s="342">
        <v>0</v>
      </c>
      <c r="N135" s="342">
        <f t="shared" si="27"/>
        <v>0</v>
      </c>
      <c r="O135" s="342">
        <f t="shared" si="28"/>
        <v>0</v>
      </c>
      <c r="P135" s="342">
        <f t="shared" si="29"/>
        <v>0</v>
      </c>
      <c r="Q135" s="510"/>
    </row>
    <row r="136" spans="1:17" s="465" customFormat="1" ht="15.75" customHeight="1">
      <c r="A136" s="361">
        <v>28</v>
      </c>
      <c r="B136" s="362" t="s">
        <v>73</v>
      </c>
      <c r="C136" s="365">
        <v>4902538</v>
      </c>
      <c r="D136" s="40" t="s">
        <v>12</v>
      </c>
      <c r="E136" s="41" t="s">
        <v>347</v>
      </c>
      <c r="F136" s="371">
        <v>-100</v>
      </c>
      <c r="G136" s="341">
        <v>999762</v>
      </c>
      <c r="H136" s="342">
        <v>999762</v>
      </c>
      <c r="I136" s="277">
        <f t="shared" si="24"/>
        <v>0</v>
      </c>
      <c r="J136" s="277">
        <f t="shared" si="25"/>
        <v>0</v>
      </c>
      <c r="K136" s="277">
        <f t="shared" si="26"/>
        <v>0</v>
      </c>
      <c r="L136" s="341">
        <v>999987</v>
      </c>
      <c r="M136" s="342">
        <v>999987</v>
      </c>
      <c r="N136" s="342">
        <f t="shared" si="27"/>
        <v>0</v>
      </c>
      <c r="O136" s="342">
        <f t="shared" si="28"/>
        <v>0</v>
      </c>
      <c r="P136" s="342">
        <f t="shared" si="29"/>
        <v>0</v>
      </c>
      <c r="Q136" s="469"/>
    </row>
    <row r="137" spans="1:17" s="465" customFormat="1" ht="15.75" customHeight="1">
      <c r="A137" s="361">
        <v>29</v>
      </c>
      <c r="B137" s="362" t="s">
        <v>59</v>
      </c>
      <c r="C137" s="365">
        <v>4902527</v>
      </c>
      <c r="D137" s="40" t="s">
        <v>12</v>
      </c>
      <c r="E137" s="41" t="s">
        <v>347</v>
      </c>
      <c r="F137" s="371">
        <v>-100</v>
      </c>
      <c r="G137" s="341">
        <v>0</v>
      </c>
      <c r="H137" s="342">
        <v>0</v>
      </c>
      <c r="I137" s="277">
        <f t="shared" si="24"/>
        <v>0</v>
      </c>
      <c r="J137" s="277">
        <f t="shared" si="25"/>
        <v>0</v>
      </c>
      <c r="K137" s="277">
        <f t="shared" si="26"/>
        <v>0</v>
      </c>
      <c r="L137" s="341">
        <v>0</v>
      </c>
      <c r="M137" s="342">
        <v>0</v>
      </c>
      <c r="N137" s="342">
        <f t="shared" si="27"/>
        <v>0</v>
      </c>
      <c r="O137" s="342">
        <f t="shared" si="28"/>
        <v>0</v>
      </c>
      <c r="P137" s="342">
        <f t="shared" si="29"/>
        <v>0</v>
      </c>
      <c r="Q137" s="469"/>
    </row>
    <row r="138" spans="1:17" ht="15.75" customHeight="1">
      <c r="A138" s="361"/>
      <c r="B138" s="364" t="s">
        <v>74</v>
      </c>
      <c r="C138" s="365"/>
      <c r="D138" s="40"/>
      <c r="E138" s="40"/>
      <c r="F138" s="371"/>
      <c r="G138" s="393"/>
      <c r="H138" s="389"/>
      <c r="I138" s="389"/>
      <c r="J138" s="389"/>
      <c r="K138" s="389"/>
      <c r="L138" s="339"/>
      <c r="M138" s="340"/>
      <c r="N138" s="340"/>
      <c r="O138" s="340"/>
      <c r="P138" s="340"/>
      <c r="Q138" s="154"/>
    </row>
    <row r="139" spans="1:17" s="465" customFormat="1" ht="15.75" customHeight="1">
      <c r="A139" s="361">
        <v>30</v>
      </c>
      <c r="B139" s="362" t="s">
        <v>75</v>
      </c>
      <c r="C139" s="365">
        <v>4902540</v>
      </c>
      <c r="D139" s="40" t="s">
        <v>12</v>
      </c>
      <c r="E139" s="41" t="s">
        <v>347</v>
      </c>
      <c r="F139" s="371">
        <v>-100</v>
      </c>
      <c r="G139" s="341">
        <v>1562</v>
      </c>
      <c r="H139" s="342">
        <v>1636</v>
      </c>
      <c r="I139" s="277">
        <f>G139-H139</f>
        <v>-74</v>
      </c>
      <c r="J139" s="277">
        <f>$F139*I139</f>
        <v>7400</v>
      </c>
      <c r="K139" s="277">
        <f>J139/1000000</f>
        <v>0.0074</v>
      </c>
      <c r="L139" s="341">
        <v>5343</v>
      </c>
      <c r="M139" s="342">
        <v>5705</v>
      </c>
      <c r="N139" s="342">
        <f>L139-M139</f>
        <v>-362</v>
      </c>
      <c r="O139" s="342">
        <f>$F139*N139</f>
        <v>36200</v>
      </c>
      <c r="P139" s="342">
        <f>O139/1000000</f>
        <v>0.0362</v>
      </c>
      <c r="Q139" s="481"/>
    </row>
    <row r="140" spans="1:17" s="465" customFormat="1" ht="15.75" customHeight="1">
      <c r="A140" s="361">
        <v>31</v>
      </c>
      <c r="B140" s="362" t="s">
        <v>76</v>
      </c>
      <c r="C140" s="365">
        <v>4902542</v>
      </c>
      <c r="D140" s="40" t="s">
        <v>12</v>
      </c>
      <c r="E140" s="41" t="s">
        <v>347</v>
      </c>
      <c r="F140" s="371">
        <v>-100</v>
      </c>
      <c r="G140" s="341">
        <v>27828</v>
      </c>
      <c r="H140" s="342">
        <v>27879</v>
      </c>
      <c r="I140" s="277">
        <f>G140-H140</f>
        <v>-51</v>
      </c>
      <c r="J140" s="277">
        <f>$F140*I140</f>
        <v>5100</v>
      </c>
      <c r="K140" s="277">
        <f>J140/1000000</f>
        <v>0.0051</v>
      </c>
      <c r="L140" s="341">
        <v>66690</v>
      </c>
      <c r="M140" s="342">
        <v>66993</v>
      </c>
      <c r="N140" s="342">
        <f>L140-M140</f>
        <v>-303</v>
      </c>
      <c r="O140" s="342">
        <f>$F140*N140</f>
        <v>30300</v>
      </c>
      <c r="P140" s="342">
        <f>O140/1000000</f>
        <v>0.0303</v>
      </c>
      <c r="Q140" s="469" t="s">
        <v>464</v>
      </c>
    </row>
    <row r="141" spans="1:17" s="465" customFormat="1" ht="15.75" customHeight="1" thickBot="1">
      <c r="A141" s="467">
        <v>32</v>
      </c>
      <c r="B141" s="747" t="s">
        <v>77</v>
      </c>
      <c r="C141" s="366">
        <v>4902536</v>
      </c>
      <c r="D141" s="90" t="s">
        <v>12</v>
      </c>
      <c r="E141" s="519" t="s">
        <v>347</v>
      </c>
      <c r="F141" s="366">
        <v>-100</v>
      </c>
      <c r="G141" s="104">
        <v>7552</v>
      </c>
      <c r="H141" s="468">
        <v>7567</v>
      </c>
      <c r="I141" s="468">
        <f>G141-H141</f>
        <v>-15</v>
      </c>
      <c r="J141" s="468">
        <f>$F141*I141</f>
        <v>1500</v>
      </c>
      <c r="K141" s="468">
        <f>J141/1000000</f>
        <v>0.0015</v>
      </c>
      <c r="L141" s="104">
        <v>3609</v>
      </c>
      <c r="M141" s="468">
        <v>3186</v>
      </c>
      <c r="N141" s="468">
        <f>L141-M141</f>
        <v>423</v>
      </c>
      <c r="O141" s="468">
        <f>$F141*N141</f>
        <v>-42300</v>
      </c>
      <c r="P141" s="468">
        <f>O141/1000000</f>
        <v>-0.0423</v>
      </c>
      <c r="Q141" s="467"/>
    </row>
    <row r="142" ht="13.5" thickTop="1"/>
    <row r="143" spans="4:16" ht="16.5">
      <c r="D143" s="21"/>
      <c r="K143" s="421">
        <f>SUM(K99:K141)</f>
        <v>1.4655332400000003</v>
      </c>
      <c r="L143" s="53"/>
      <c r="M143" s="53"/>
      <c r="N143" s="53"/>
      <c r="O143" s="53"/>
      <c r="P143" s="395">
        <f>SUM(P99:P141)</f>
        <v>0.4949</v>
      </c>
    </row>
    <row r="144" spans="11:16" ht="14.25">
      <c r="K144" s="53"/>
      <c r="L144" s="53"/>
      <c r="M144" s="53"/>
      <c r="N144" s="53"/>
      <c r="O144" s="53"/>
      <c r="P144" s="53"/>
    </row>
    <row r="145" spans="11:16" ht="14.25">
      <c r="K145" s="53"/>
      <c r="L145" s="53"/>
      <c r="M145" s="53"/>
      <c r="N145" s="53"/>
      <c r="O145" s="53"/>
      <c r="P145" s="53"/>
    </row>
    <row r="146" spans="17:18" ht="12.75">
      <c r="Q146" s="405" t="str">
        <f>NDPL!Q1</f>
        <v>FABRUARY-2017</v>
      </c>
      <c r="R146" s="256"/>
    </row>
    <row r="147" ht="13.5" thickBot="1"/>
    <row r="148" spans="1:17" ht="44.25" customHeight="1">
      <c r="A148" s="334"/>
      <c r="B148" s="332" t="s">
        <v>148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50"/>
    </row>
    <row r="149" spans="1:17" ht="19.5" customHeight="1">
      <c r="A149" s="236"/>
      <c r="B149" s="282" t="s">
        <v>149</v>
      </c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51"/>
    </row>
    <row r="150" spans="1:17" ht="19.5" customHeight="1">
      <c r="A150" s="236"/>
      <c r="B150" s="278" t="s">
        <v>250</v>
      </c>
      <c r="C150" s="18"/>
      <c r="D150" s="18"/>
      <c r="E150" s="18"/>
      <c r="F150" s="18"/>
      <c r="G150" s="18"/>
      <c r="H150" s="18"/>
      <c r="I150" s="18"/>
      <c r="J150" s="18"/>
      <c r="K150" s="205">
        <f>K60</f>
        <v>-5.6016251</v>
      </c>
      <c r="L150" s="205"/>
      <c r="M150" s="205"/>
      <c r="N150" s="205"/>
      <c r="O150" s="205"/>
      <c r="P150" s="205">
        <f>P60</f>
        <v>-2.9542428999999997</v>
      </c>
      <c r="Q150" s="51"/>
    </row>
    <row r="151" spans="1:17" ht="19.5" customHeight="1">
      <c r="A151" s="236"/>
      <c r="B151" s="278" t="s">
        <v>251</v>
      </c>
      <c r="C151" s="18"/>
      <c r="D151" s="18"/>
      <c r="E151" s="18"/>
      <c r="F151" s="18"/>
      <c r="G151" s="18"/>
      <c r="H151" s="18"/>
      <c r="I151" s="18"/>
      <c r="J151" s="18"/>
      <c r="K151" s="422">
        <f>K143</f>
        <v>1.4655332400000003</v>
      </c>
      <c r="L151" s="205"/>
      <c r="M151" s="205"/>
      <c r="N151" s="205"/>
      <c r="O151" s="205"/>
      <c r="P151" s="205">
        <f>P143</f>
        <v>0.4949</v>
      </c>
      <c r="Q151" s="51"/>
    </row>
    <row r="152" spans="1:17" ht="19.5" customHeight="1">
      <c r="A152" s="236"/>
      <c r="B152" s="278" t="s">
        <v>150</v>
      </c>
      <c r="C152" s="18"/>
      <c r="D152" s="18"/>
      <c r="E152" s="18"/>
      <c r="F152" s="18"/>
      <c r="G152" s="18"/>
      <c r="H152" s="18"/>
      <c r="I152" s="18"/>
      <c r="J152" s="18"/>
      <c r="K152" s="422">
        <f>'ROHTAK ROAD'!K42</f>
        <v>-1.676375</v>
      </c>
      <c r="L152" s="205"/>
      <c r="M152" s="205"/>
      <c r="N152" s="205"/>
      <c r="O152" s="205"/>
      <c r="P152" s="422">
        <f>'ROHTAK ROAD'!P42</f>
        <v>0</v>
      </c>
      <c r="Q152" s="51"/>
    </row>
    <row r="153" spans="1:17" ht="19.5" customHeight="1">
      <c r="A153" s="236"/>
      <c r="B153" s="278" t="s">
        <v>151</v>
      </c>
      <c r="C153" s="18"/>
      <c r="D153" s="18"/>
      <c r="E153" s="18"/>
      <c r="F153" s="18"/>
      <c r="G153" s="18"/>
      <c r="H153" s="18"/>
      <c r="I153" s="18"/>
      <c r="J153" s="18"/>
      <c r="K153" s="422">
        <f>SUM(K150:K152)</f>
        <v>-5.81246686</v>
      </c>
      <c r="L153" s="205"/>
      <c r="M153" s="205"/>
      <c r="N153" s="205"/>
      <c r="O153" s="205"/>
      <c r="P153" s="422">
        <f>SUM(P150:P152)</f>
        <v>-2.4593428999999998</v>
      </c>
      <c r="Q153" s="51"/>
    </row>
    <row r="154" spans="1:17" ht="19.5" customHeight="1">
      <c r="A154" s="236"/>
      <c r="B154" s="282" t="s">
        <v>152</v>
      </c>
      <c r="C154" s="18"/>
      <c r="D154" s="18"/>
      <c r="E154" s="18"/>
      <c r="F154" s="18"/>
      <c r="G154" s="18"/>
      <c r="H154" s="18"/>
      <c r="I154" s="18"/>
      <c r="J154" s="18"/>
      <c r="K154" s="205"/>
      <c r="L154" s="205"/>
      <c r="M154" s="205"/>
      <c r="N154" s="205"/>
      <c r="O154" s="205"/>
      <c r="P154" s="205"/>
      <c r="Q154" s="51"/>
    </row>
    <row r="155" spans="1:17" ht="19.5" customHeight="1">
      <c r="A155" s="236"/>
      <c r="B155" s="278" t="s">
        <v>252</v>
      </c>
      <c r="C155" s="18"/>
      <c r="D155" s="18"/>
      <c r="E155" s="18"/>
      <c r="F155" s="18"/>
      <c r="G155" s="18"/>
      <c r="H155" s="18"/>
      <c r="I155" s="18"/>
      <c r="J155" s="18"/>
      <c r="K155" s="205">
        <f>K91</f>
        <v>0.6800000000000004</v>
      </c>
      <c r="L155" s="205"/>
      <c r="M155" s="205"/>
      <c r="N155" s="205"/>
      <c r="O155" s="205"/>
      <c r="P155" s="205">
        <f>P91</f>
        <v>1.4859999999999998</v>
      </c>
      <c r="Q155" s="51"/>
    </row>
    <row r="156" spans="1:17" ht="19.5" customHeight="1" thickBot="1">
      <c r="A156" s="237"/>
      <c r="B156" s="333" t="s">
        <v>153</v>
      </c>
      <c r="C156" s="52"/>
      <c r="D156" s="52"/>
      <c r="E156" s="52"/>
      <c r="F156" s="52"/>
      <c r="G156" s="52"/>
      <c r="H156" s="52"/>
      <c r="I156" s="52"/>
      <c r="J156" s="52"/>
      <c r="K156" s="423">
        <f>SUM(K153:K155)</f>
        <v>-5.132466859999999</v>
      </c>
      <c r="L156" s="203"/>
      <c r="M156" s="203"/>
      <c r="N156" s="203"/>
      <c r="O156" s="203"/>
      <c r="P156" s="202">
        <f>SUM(P153:P155)</f>
        <v>-0.9733429</v>
      </c>
      <c r="Q156" s="204"/>
    </row>
    <row r="157" ht="12.75">
      <c r="A157" s="236"/>
    </row>
    <row r="158" ht="12.75">
      <c r="A158" s="236"/>
    </row>
    <row r="159" ht="12.75">
      <c r="A159" s="236"/>
    </row>
    <row r="160" ht="13.5" thickBot="1">
      <c r="A160" s="237"/>
    </row>
    <row r="161" spans="1:17" ht="12.75">
      <c r="A161" s="230"/>
      <c r="B161" s="231"/>
      <c r="C161" s="231"/>
      <c r="D161" s="231"/>
      <c r="E161" s="231"/>
      <c r="F161" s="231"/>
      <c r="G161" s="231"/>
      <c r="H161" s="49"/>
      <c r="I161" s="49"/>
      <c r="J161" s="49"/>
      <c r="K161" s="49"/>
      <c r="L161" s="49"/>
      <c r="M161" s="49"/>
      <c r="N161" s="49"/>
      <c r="O161" s="49"/>
      <c r="P161" s="49"/>
      <c r="Q161" s="50"/>
    </row>
    <row r="162" spans="1:17" ht="23.25">
      <c r="A162" s="238" t="s">
        <v>328</v>
      </c>
      <c r="B162" s="222"/>
      <c r="C162" s="222"/>
      <c r="D162" s="222"/>
      <c r="E162" s="222"/>
      <c r="F162" s="222"/>
      <c r="G162" s="222"/>
      <c r="H162" s="18"/>
      <c r="I162" s="18"/>
      <c r="J162" s="18"/>
      <c r="K162" s="18"/>
      <c r="L162" s="18"/>
      <c r="M162" s="18"/>
      <c r="N162" s="18"/>
      <c r="O162" s="18"/>
      <c r="P162" s="18"/>
      <c r="Q162" s="51"/>
    </row>
    <row r="163" spans="1:17" ht="12.75">
      <c r="A163" s="232"/>
      <c r="B163" s="222"/>
      <c r="C163" s="222"/>
      <c r="D163" s="222"/>
      <c r="E163" s="222"/>
      <c r="F163" s="222"/>
      <c r="G163" s="222"/>
      <c r="H163" s="18"/>
      <c r="I163" s="18"/>
      <c r="J163" s="18"/>
      <c r="K163" s="18"/>
      <c r="L163" s="18"/>
      <c r="M163" s="18"/>
      <c r="N163" s="18"/>
      <c r="O163" s="18"/>
      <c r="P163" s="18"/>
      <c r="Q163" s="51"/>
    </row>
    <row r="164" spans="1:17" ht="12.75">
      <c r="A164" s="233"/>
      <c r="B164" s="234"/>
      <c r="C164" s="234"/>
      <c r="D164" s="234"/>
      <c r="E164" s="234"/>
      <c r="F164" s="234"/>
      <c r="G164" s="234"/>
      <c r="H164" s="18"/>
      <c r="I164" s="18"/>
      <c r="J164" s="18"/>
      <c r="K164" s="248" t="s">
        <v>340</v>
      </c>
      <c r="L164" s="18"/>
      <c r="M164" s="18"/>
      <c r="N164" s="18"/>
      <c r="O164" s="18"/>
      <c r="P164" s="248" t="s">
        <v>341</v>
      </c>
      <c r="Q164" s="51"/>
    </row>
    <row r="165" spans="1:17" ht="12.75">
      <c r="A165" s="235"/>
      <c r="B165" s="133"/>
      <c r="C165" s="133"/>
      <c r="D165" s="133"/>
      <c r="E165" s="133"/>
      <c r="F165" s="133"/>
      <c r="G165" s="133"/>
      <c r="H165" s="18"/>
      <c r="I165" s="18"/>
      <c r="J165" s="18"/>
      <c r="K165" s="18"/>
      <c r="L165" s="18"/>
      <c r="M165" s="18"/>
      <c r="N165" s="18"/>
      <c r="O165" s="18"/>
      <c r="P165" s="18"/>
      <c r="Q165" s="51"/>
    </row>
    <row r="166" spans="1:17" ht="12.75">
      <c r="A166" s="235"/>
      <c r="B166" s="133"/>
      <c r="C166" s="133"/>
      <c r="D166" s="133"/>
      <c r="E166" s="133"/>
      <c r="F166" s="133"/>
      <c r="G166" s="133"/>
      <c r="H166" s="18"/>
      <c r="I166" s="18"/>
      <c r="J166" s="18"/>
      <c r="K166" s="18"/>
      <c r="L166" s="18"/>
      <c r="M166" s="18"/>
      <c r="N166" s="18"/>
      <c r="O166" s="18"/>
      <c r="P166" s="18"/>
      <c r="Q166" s="51"/>
    </row>
    <row r="167" spans="1:17" ht="18">
      <c r="A167" s="239" t="s">
        <v>331</v>
      </c>
      <c r="B167" s="223"/>
      <c r="C167" s="223"/>
      <c r="D167" s="224"/>
      <c r="E167" s="224"/>
      <c r="F167" s="225"/>
      <c r="G167" s="224"/>
      <c r="H167" s="18"/>
      <c r="I167" s="18"/>
      <c r="J167" s="18"/>
      <c r="K167" s="396">
        <f>K156</f>
        <v>-5.132466859999999</v>
      </c>
      <c r="L167" s="224" t="s">
        <v>329</v>
      </c>
      <c r="M167" s="18"/>
      <c r="N167" s="18"/>
      <c r="O167" s="18"/>
      <c r="P167" s="396">
        <f>P156</f>
        <v>-0.9733429</v>
      </c>
      <c r="Q167" s="245" t="s">
        <v>329</v>
      </c>
    </row>
    <row r="168" spans="1:17" ht="18">
      <c r="A168" s="240"/>
      <c r="B168" s="226"/>
      <c r="C168" s="226"/>
      <c r="D168" s="222"/>
      <c r="E168" s="222"/>
      <c r="F168" s="227"/>
      <c r="G168" s="222"/>
      <c r="H168" s="18"/>
      <c r="I168" s="18"/>
      <c r="J168" s="18"/>
      <c r="K168" s="397"/>
      <c r="L168" s="222"/>
      <c r="M168" s="18"/>
      <c r="N168" s="18"/>
      <c r="O168" s="18"/>
      <c r="P168" s="397"/>
      <c r="Q168" s="246"/>
    </row>
    <row r="169" spans="1:17" ht="18">
      <c r="A169" s="241" t="s">
        <v>330</v>
      </c>
      <c r="B169" s="228"/>
      <c r="C169" s="45"/>
      <c r="D169" s="222"/>
      <c r="E169" s="222"/>
      <c r="F169" s="229"/>
      <c r="G169" s="224"/>
      <c r="H169" s="18"/>
      <c r="I169" s="18"/>
      <c r="J169" s="18"/>
      <c r="K169" s="397">
        <f>'STEPPED UP GENCO'!K40</f>
        <v>0.5781940581000001</v>
      </c>
      <c r="L169" s="224" t="s">
        <v>329</v>
      </c>
      <c r="M169" s="18"/>
      <c r="N169" s="18"/>
      <c r="O169" s="18"/>
      <c r="P169" s="397">
        <f>'STEPPED UP GENCO'!P40</f>
        <v>-0.8772797519999999</v>
      </c>
      <c r="Q169" s="245" t="s">
        <v>329</v>
      </c>
    </row>
    <row r="170" spans="1:17" ht="12.75">
      <c r="A170" s="236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51"/>
    </row>
    <row r="171" spans="1:17" ht="12.75">
      <c r="A171" s="236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51"/>
    </row>
    <row r="172" spans="1:17" ht="12.75">
      <c r="A172" s="23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51"/>
    </row>
    <row r="173" spans="1:17" ht="20.25">
      <c r="A173" s="236"/>
      <c r="B173" s="18"/>
      <c r="C173" s="18"/>
      <c r="D173" s="18"/>
      <c r="E173" s="18"/>
      <c r="F173" s="18"/>
      <c r="G173" s="18"/>
      <c r="H173" s="223"/>
      <c r="I173" s="223"/>
      <c r="J173" s="242" t="s">
        <v>332</v>
      </c>
      <c r="K173" s="352">
        <f>SUM(K167:K172)</f>
        <v>-4.554272801899999</v>
      </c>
      <c r="L173" s="242" t="s">
        <v>329</v>
      </c>
      <c r="M173" s="133"/>
      <c r="N173" s="18"/>
      <c r="O173" s="18"/>
      <c r="P173" s="352">
        <f>SUM(P167:P172)</f>
        <v>-1.8506226519999998</v>
      </c>
      <c r="Q173" s="373" t="s">
        <v>329</v>
      </c>
    </row>
    <row r="174" spans="1:17" ht="13.5" thickBot="1">
      <c r="A174" s="237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0" max="255" man="1"/>
    <brk id="93" max="255" man="1"/>
    <brk id="144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3"/>
  <sheetViews>
    <sheetView view="pageBreakPreview" zoomScale="85" zoomScaleNormal="70" zoomScaleSheetLayoutView="85" workbookViewId="0" topLeftCell="A22">
      <selection activeCell="P30" sqref="P30"/>
    </sheetView>
  </sheetViews>
  <sheetFormatPr defaultColWidth="9.140625" defaultRowHeight="12.75"/>
  <cols>
    <col min="1" max="1" width="7.421875" style="465" customWidth="1"/>
    <col min="2" max="2" width="29.57421875" style="465" customWidth="1"/>
    <col min="3" max="3" width="13.28125" style="465" customWidth="1"/>
    <col min="4" max="4" width="9.00390625" style="465" customWidth="1"/>
    <col min="5" max="5" width="16.57421875" style="465" customWidth="1"/>
    <col min="6" max="6" width="10.8515625" style="465" customWidth="1"/>
    <col min="7" max="7" width="14.00390625" style="465" customWidth="1"/>
    <col min="8" max="8" width="13.421875" style="465" customWidth="1"/>
    <col min="9" max="9" width="11.8515625" style="465" customWidth="1"/>
    <col min="10" max="10" width="16.28125" style="465" customWidth="1"/>
    <col min="11" max="11" width="19.28125" style="465" customWidth="1"/>
    <col min="12" max="12" width="13.421875" style="465" customWidth="1"/>
    <col min="13" max="13" width="16.28125" style="465" customWidth="1"/>
    <col min="14" max="14" width="12.140625" style="465" customWidth="1"/>
    <col min="15" max="15" width="15.28125" style="465" customWidth="1"/>
    <col min="16" max="16" width="15.140625" style="465" customWidth="1"/>
    <col min="17" max="17" width="29.421875" style="465" customWidth="1"/>
    <col min="18" max="19" width="9.140625" style="465" hidden="1" customWidth="1"/>
    <col min="20" max="16384" width="9.140625" style="465" customWidth="1"/>
  </cols>
  <sheetData>
    <row r="1" spans="1:17" ht="23.25" customHeight="1">
      <c r="A1" s="1" t="s">
        <v>238</v>
      </c>
      <c r="P1" s="635" t="str">
        <f>NDPL!$Q$1</f>
        <v>FABRUARY-2017</v>
      </c>
      <c r="Q1" s="635"/>
    </row>
    <row r="2" ht="12.75">
      <c r="A2" s="16" t="s">
        <v>239</v>
      </c>
    </row>
    <row r="3" ht="20.25" customHeight="1">
      <c r="A3" s="398" t="s">
        <v>154</v>
      </c>
    </row>
    <row r="4" spans="1:16" ht="21" customHeight="1" thickBot="1">
      <c r="A4" s="399" t="s">
        <v>192</v>
      </c>
      <c r="G4" s="512"/>
      <c r="H4" s="512"/>
      <c r="I4" s="48" t="s">
        <v>398</v>
      </c>
      <c r="J4" s="512"/>
      <c r="K4" s="512"/>
      <c r="L4" s="512"/>
      <c r="M4" s="512"/>
      <c r="N4" s="48" t="s">
        <v>399</v>
      </c>
      <c r="O4" s="512"/>
      <c r="P4" s="512"/>
    </row>
    <row r="5" spans="1:17" ht="36.75" customHeight="1" thickBot="1" thickTop="1">
      <c r="A5" s="548" t="s">
        <v>8</v>
      </c>
      <c r="B5" s="549" t="s">
        <v>9</v>
      </c>
      <c r="C5" s="550" t="s">
        <v>1</v>
      </c>
      <c r="D5" s="550" t="s">
        <v>2</v>
      </c>
      <c r="E5" s="550" t="s">
        <v>3</v>
      </c>
      <c r="F5" s="550" t="s">
        <v>10</v>
      </c>
      <c r="G5" s="548" t="str">
        <f>NDPL!G5</f>
        <v>FINAL READING 01/03/2017</v>
      </c>
      <c r="H5" s="550" t="str">
        <f>NDPL!H5</f>
        <v>INTIAL READING 01/02/2017</v>
      </c>
      <c r="I5" s="550" t="s">
        <v>4</v>
      </c>
      <c r="J5" s="550" t="s">
        <v>5</v>
      </c>
      <c r="K5" s="550" t="s">
        <v>6</v>
      </c>
      <c r="L5" s="548" t="str">
        <f>NDPL!G5</f>
        <v>FINAL READING 01/03/2017</v>
      </c>
      <c r="M5" s="550" t="str">
        <f>NDPL!H5</f>
        <v>INTIAL READING 01/02/2017</v>
      </c>
      <c r="N5" s="550" t="s">
        <v>4</v>
      </c>
      <c r="O5" s="550" t="s">
        <v>5</v>
      </c>
      <c r="P5" s="550" t="s">
        <v>6</v>
      </c>
      <c r="Q5" s="581" t="s">
        <v>310</v>
      </c>
    </row>
    <row r="6" ht="2.25" customHeight="1" hidden="1" thickBot="1" thickTop="1"/>
    <row r="7" spans="1:17" ht="19.5" customHeight="1" thickTop="1">
      <c r="A7" s="279"/>
      <c r="B7" s="280" t="s">
        <v>155</v>
      </c>
      <c r="C7" s="281"/>
      <c r="D7" s="36"/>
      <c r="E7" s="36"/>
      <c r="F7" s="36"/>
      <c r="G7" s="29"/>
      <c r="H7" s="477"/>
      <c r="I7" s="477"/>
      <c r="J7" s="477"/>
      <c r="K7" s="477"/>
      <c r="L7" s="478"/>
      <c r="M7" s="477"/>
      <c r="N7" s="477"/>
      <c r="O7" s="477"/>
      <c r="P7" s="477"/>
      <c r="Q7" s="588"/>
    </row>
    <row r="8" spans="1:17" ht="24" customHeight="1">
      <c r="A8" s="268">
        <v>1</v>
      </c>
      <c r="B8" s="311" t="s">
        <v>156</v>
      </c>
      <c r="C8" s="312">
        <v>4865170</v>
      </c>
      <c r="D8" s="127" t="s">
        <v>12</v>
      </c>
      <c r="E8" s="96" t="s">
        <v>347</v>
      </c>
      <c r="F8" s="320">
        <v>5000</v>
      </c>
      <c r="G8" s="341">
        <v>999593</v>
      </c>
      <c r="H8" s="342">
        <v>999604</v>
      </c>
      <c r="I8" s="322">
        <f aca="true" t="shared" si="0" ref="I8:I16">G8-H8</f>
        <v>-11</v>
      </c>
      <c r="J8" s="322">
        <f aca="true" t="shared" si="1" ref="J8:J16">$F8*I8</f>
        <v>-55000</v>
      </c>
      <c r="K8" s="322">
        <f aca="true" t="shared" si="2" ref="K8:K16">J8/1000000</f>
        <v>-0.055</v>
      </c>
      <c r="L8" s="341">
        <v>999667</v>
      </c>
      <c r="M8" s="342">
        <v>999701</v>
      </c>
      <c r="N8" s="322">
        <f aca="true" t="shared" si="3" ref="N8:N16">L8-M8</f>
        <v>-34</v>
      </c>
      <c r="O8" s="322">
        <f aca="true" t="shared" si="4" ref="O8:O16">$F8*N8</f>
        <v>-170000</v>
      </c>
      <c r="P8" s="322">
        <f aca="true" t="shared" si="5" ref="P8:P16">O8/1000000</f>
        <v>-0.17</v>
      </c>
      <c r="Q8" s="481"/>
    </row>
    <row r="9" spans="1:17" ht="24.75" customHeight="1">
      <c r="A9" s="268">
        <v>2</v>
      </c>
      <c r="B9" s="311" t="s">
        <v>157</v>
      </c>
      <c r="C9" s="312">
        <v>4865095</v>
      </c>
      <c r="D9" s="127" t="s">
        <v>12</v>
      </c>
      <c r="E9" s="96" t="s">
        <v>347</v>
      </c>
      <c r="F9" s="320">
        <v>1333.33</v>
      </c>
      <c r="G9" s="341">
        <v>984702</v>
      </c>
      <c r="H9" s="342">
        <v>984748</v>
      </c>
      <c r="I9" s="322">
        <f t="shared" si="0"/>
        <v>-46</v>
      </c>
      <c r="J9" s="322">
        <f t="shared" si="1"/>
        <v>-61333.17999999999</v>
      </c>
      <c r="K9" s="322">
        <f t="shared" si="2"/>
        <v>-0.061333179999999994</v>
      </c>
      <c r="L9" s="341">
        <v>672485</v>
      </c>
      <c r="M9" s="342">
        <v>672679</v>
      </c>
      <c r="N9" s="322">
        <f t="shared" si="3"/>
        <v>-194</v>
      </c>
      <c r="O9" s="322">
        <f t="shared" si="4"/>
        <v>-258666.02</v>
      </c>
      <c r="P9" s="479">
        <f t="shared" si="5"/>
        <v>-0.25866602</v>
      </c>
      <c r="Q9" s="487"/>
    </row>
    <row r="10" spans="1:17" ht="22.5" customHeight="1">
      <c r="A10" s="268">
        <v>3</v>
      </c>
      <c r="B10" s="311" t="s">
        <v>158</v>
      </c>
      <c r="C10" s="312">
        <v>5295153</v>
      </c>
      <c r="D10" s="127" t="s">
        <v>12</v>
      </c>
      <c r="E10" s="96" t="s">
        <v>347</v>
      </c>
      <c r="F10" s="320">
        <v>400</v>
      </c>
      <c r="G10" s="341">
        <v>1087</v>
      </c>
      <c r="H10" s="342">
        <v>1111</v>
      </c>
      <c r="I10" s="322">
        <f>G10-H10</f>
        <v>-24</v>
      </c>
      <c r="J10" s="322">
        <f t="shared" si="1"/>
        <v>-9600</v>
      </c>
      <c r="K10" s="322">
        <f t="shared" si="2"/>
        <v>-0.0096</v>
      </c>
      <c r="L10" s="341">
        <v>987697</v>
      </c>
      <c r="M10" s="342">
        <v>988034</v>
      </c>
      <c r="N10" s="322">
        <f>L10-M10</f>
        <v>-337</v>
      </c>
      <c r="O10" s="322">
        <f t="shared" si="4"/>
        <v>-134800</v>
      </c>
      <c r="P10" s="322">
        <f t="shared" si="5"/>
        <v>-0.1348</v>
      </c>
      <c r="Q10" s="482"/>
    </row>
    <row r="11" spans="1:17" ht="22.5" customHeight="1">
      <c r="A11" s="268">
        <v>4</v>
      </c>
      <c r="B11" s="311" t="s">
        <v>159</v>
      </c>
      <c r="C11" s="312">
        <v>4865151</v>
      </c>
      <c r="D11" s="127" t="s">
        <v>12</v>
      </c>
      <c r="E11" s="96" t="s">
        <v>347</v>
      </c>
      <c r="F11" s="320">
        <v>1000</v>
      </c>
      <c r="G11" s="341">
        <v>16944</v>
      </c>
      <c r="H11" s="342">
        <v>16962</v>
      </c>
      <c r="I11" s="322">
        <f t="shared" si="0"/>
        <v>-18</v>
      </c>
      <c r="J11" s="322">
        <f t="shared" si="1"/>
        <v>-18000</v>
      </c>
      <c r="K11" s="322">
        <f t="shared" si="2"/>
        <v>-0.018</v>
      </c>
      <c r="L11" s="341">
        <v>999219</v>
      </c>
      <c r="M11" s="342">
        <v>999569</v>
      </c>
      <c r="N11" s="322">
        <f t="shared" si="3"/>
        <v>-350</v>
      </c>
      <c r="O11" s="322">
        <f t="shared" si="4"/>
        <v>-350000</v>
      </c>
      <c r="P11" s="322">
        <f t="shared" si="5"/>
        <v>-0.35</v>
      </c>
      <c r="Q11" s="765"/>
    </row>
    <row r="12" spans="1:17" ht="22.5" customHeight="1">
      <c r="A12" s="268">
        <v>5</v>
      </c>
      <c r="B12" s="311" t="s">
        <v>160</v>
      </c>
      <c r="C12" s="312">
        <v>4865152</v>
      </c>
      <c r="D12" s="127" t="s">
        <v>12</v>
      </c>
      <c r="E12" s="96" t="s">
        <v>347</v>
      </c>
      <c r="F12" s="320">
        <v>300</v>
      </c>
      <c r="G12" s="341">
        <v>1605</v>
      </c>
      <c r="H12" s="342">
        <v>1605</v>
      </c>
      <c r="I12" s="322">
        <f t="shared" si="0"/>
        <v>0</v>
      </c>
      <c r="J12" s="322">
        <f t="shared" si="1"/>
        <v>0</v>
      </c>
      <c r="K12" s="322">
        <f t="shared" si="2"/>
        <v>0</v>
      </c>
      <c r="L12" s="341">
        <v>112</v>
      </c>
      <c r="M12" s="342">
        <v>112</v>
      </c>
      <c r="N12" s="322">
        <f t="shared" si="3"/>
        <v>0</v>
      </c>
      <c r="O12" s="322">
        <f t="shared" si="4"/>
        <v>0</v>
      </c>
      <c r="P12" s="322">
        <f t="shared" si="5"/>
        <v>0</v>
      </c>
      <c r="Q12" s="517"/>
    </row>
    <row r="13" spans="1:17" ht="22.5" customHeight="1">
      <c r="A13" s="268">
        <v>6</v>
      </c>
      <c r="B13" s="311" t="s">
        <v>161</v>
      </c>
      <c r="C13" s="312">
        <v>4865111</v>
      </c>
      <c r="D13" s="127" t="s">
        <v>12</v>
      </c>
      <c r="E13" s="96" t="s">
        <v>347</v>
      </c>
      <c r="F13" s="320">
        <v>100</v>
      </c>
      <c r="G13" s="341">
        <v>17243</v>
      </c>
      <c r="H13" s="342">
        <v>17252</v>
      </c>
      <c r="I13" s="322">
        <f>G13-H13</f>
        <v>-9</v>
      </c>
      <c r="J13" s="322">
        <f t="shared" si="1"/>
        <v>-900</v>
      </c>
      <c r="K13" s="322">
        <f t="shared" si="2"/>
        <v>-0.0009</v>
      </c>
      <c r="L13" s="341">
        <v>3560</v>
      </c>
      <c r="M13" s="342">
        <v>3752</v>
      </c>
      <c r="N13" s="322">
        <f>L13-M13</f>
        <v>-192</v>
      </c>
      <c r="O13" s="322">
        <f t="shared" si="4"/>
        <v>-19200</v>
      </c>
      <c r="P13" s="322">
        <f t="shared" si="5"/>
        <v>-0.0192</v>
      </c>
      <c r="Q13" s="482"/>
    </row>
    <row r="14" spans="1:17" ht="22.5" customHeight="1">
      <c r="A14" s="268">
        <v>7</v>
      </c>
      <c r="B14" s="311" t="s">
        <v>162</v>
      </c>
      <c r="C14" s="312">
        <v>4865140</v>
      </c>
      <c r="D14" s="127" t="s">
        <v>12</v>
      </c>
      <c r="E14" s="96" t="s">
        <v>347</v>
      </c>
      <c r="F14" s="320">
        <v>75</v>
      </c>
      <c r="G14" s="341">
        <v>726669</v>
      </c>
      <c r="H14" s="342">
        <v>727188</v>
      </c>
      <c r="I14" s="322">
        <f t="shared" si="0"/>
        <v>-519</v>
      </c>
      <c r="J14" s="322">
        <f t="shared" si="1"/>
        <v>-38925</v>
      </c>
      <c r="K14" s="322">
        <f t="shared" si="2"/>
        <v>-0.038925</v>
      </c>
      <c r="L14" s="341">
        <v>15950</v>
      </c>
      <c r="M14" s="342">
        <v>18954</v>
      </c>
      <c r="N14" s="322">
        <f t="shared" si="3"/>
        <v>-3004</v>
      </c>
      <c r="O14" s="322">
        <f t="shared" si="4"/>
        <v>-225300</v>
      </c>
      <c r="P14" s="322">
        <f t="shared" si="5"/>
        <v>-0.2253</v>
      </c>
      <c r="Q14" s="481"/>
    </row>
    <row r="15" spans="1:17" ht="22.5" customHeight="1">
      <c r="A15" s="268">
        <v>8</v>
      </c>
      <c r="B15" s="558" t="s">
        <v>163</v>
      </c>
      <c r="C15" s="312">
        <v>4865148</v>
      </c>
      <c r="D15" s="127" t="s">
        <v>12</v>
      </c>
      <c r="E15" s="96" t="s">
        <v>347</v>
      </c>
      <c r="F15" s="320">
        <v>75</v>
      </c>
      <c r="G15" s="341">
        <v>983398</v>
      </c>
      <c r="H15" s="342">
        <v>983557</v>
      </c>
      <c r="I15" s="322">
        <f t="shared" si="0"/>
        <v>-159</v>
      </c>
      <c r="J15" s="322">
        <f t="shared" si="1"/>
        <v>-11925</v>
      </c>
      <c r="K15" s="322">
        <f t="shared" si="2"/>
        <v>-0.011925</v>
      </c>
      <c r="L15" s="341">
        <v>992873</v>
      </c>
      <c r="M15" s="342">
        <v>994203</v>
      </c>
      <c r="N15" s="322">
        <f t="shared" si="3"/>
        <v>-1330</v>
      </c>
      <c r="O15" s="322">
        <f t="shared" si="4"/>
        <v>-99750</v>
      </c>
      <c r="P15" s="322">
        <f t="shared" si="5"/>
        <v>-0.09975</v>
      </c>
      <c r="Q15" s="482"/>
    </row>
    <row r="16" spans="1:17" ht="18">
      <c r="A16" s="268">
        <v>9</v>
      </c>
      <c r="B16" s="311" t="s">
        <v>164</v>
      </c>
      <c r="C16" s="312">
        <v>4865181</v>
      </c>
      <c r="D16" s="127" t="s">
        <v>12</v>
      </c>
      <c r="E16" s="96" t="s">
        <v>347</v>
      </c>
      <c r="F16" s="320">
        <v>900</v>
      </c>
      <c r="G16" s="341">
        <v>997395</v>
      </c>
      <c r="H16" s="342">
        <v>997428</v>
      </c>
      <c r="I16" s="322">
        <f t="shared" si="0"/>
        <v>-33</v>
      </c>
      <c r="J16" s="322">
        <f t="shared" si="1"/>
        <v>-29700</v>
      </c>
      <c r="K16" s="322">
        <f t="shared" si="2"/>
        <v>-0.0297</v>
      </c>
      <c r="L16" s="341">
        <v>997120</v>
      </c>
      <c r="M16" s="342">
        <v>997765</v>
      </c>
      <c r="N16" s="322">
        <f t="shared" si="3"/>
        <v>-645</v>
      </c>
      <c r="O16" s="322">
        <f t="shared" si="4"/>
        <v>-580500</v>
      </c>
      <c r="P16" s="322">
        <f t="shared" si="5"/>
        <v>-0.5805</v>
      </c>
      <c r="Q16" s="487"/>
    </row>
    <row r="17" spans="1:17" ht="15.75" customHeight="1">
      <c r="A17" s="268"/>
      <c r="B17" s="313" t="s">
        <v>165</v>
      </c>
      <c r="C17" s="312"/>
      <c r="D17" s="127"/>
      <c r="E17" s="127"/>
      <c r="F17" s="320"/>
      <c r="G17" s="426"/>
      <c r="H17" s="429"/>
      <c r="I17" s="322"/>
      <c r="J17" s="322"/>
      <c r="K17" s="636"/>
      <c r="L17" s="324"/>
      <c r="M17" s="322"/>
      <c r="N17" s="322"/>
      <c r="O17" s="322"/>
      <c r="P17" s="636"/>
      <c r="Q17" s="482"/>
    </row>
    <row r="18" spans="1:17" ht="22.5" customHeight="1">
      <c r="A18" s="268">
        <v>10</v>
      </c>
      <c r="B18" s="311" t="s">
        <v>15</v>
      </c>
      <c r="C18" s="312">
        <v>5128454</v>
      </c>
      <c r="D18" s="127" t="s">
        <v>12</v>
      </c>
      <c r="E18" s="96" t="s">
        <v>347</v>
      </c>
      <c r="F18" s="320">
        <v>-500</v>
      </c>
      <c r="G18" s="341">
        <v>16168</v>
      </c>
      <c r="H18" s="342">
        <v>14690</v>
      </c>
      <c r="I18" s="322">
        <f>G18-H18</f>
        <v>1478</v>
      </c>
      <c r="J18" s="322">
        <f>$F18*I18</f>
        <v>-739000</v>
      </c>
      <c r="K18" s="322">
        <f>J18/1000000</f>
        <v>-0.739</v>
      </c>
      <c r="L18" s="341">
        <v>988926</v>
      </c>
      <c r="M18" s="342">
        <v>988906</v>
      </c>
      <c r="N18" s="322">
        <f>L18-M18</f>
        <v>20</v>
      </c>
      <c r="O18" s="322">
        <f>$F18*N18</f>
        <v>-10000</v>
      </c>
      <c r="P18" s="322">
        <f>O18/1000000</f>
        <v>-0.01</v>
      </c>
      <c r="Q18" s="482"/>
    </row>
    <row r="19" spans="1:17" ht="22.5" customHeight="1">
      <c r="A19" s="268">
        <v>11</v>
      </c>
      <c r="B19" s="284" t="s">
        <v>16</v>
      </c>
      <c r="C19" s="312">
        <v>4865025</v>
      </c>
      <c r="D19" s="84" t="s">
        <v>12</v>
      </c>
      <c r="E19" s="96" t="s">
        <v>347</v>
      </c>
      <c r="F19" s="320">
        <v>-1000</v>
      </c>
      <c r="G19" s="341">
        <v>1271</v>
      </c>
      <c r="H19" s="342">
        <v>1193</v>
      </c>
      <c r="I19" s="322">
        <f>G19-H19</f>
        <v>78</v>
      </c>
      <c r="J19" s="322">
        <f>$F19*I19</f>
        <v>-78000</v>
      </c>
      <c r="K19" s="322">
        <f>J19/1000000</f>
        <v>-0.078</v>
      </c>
      <c r="L19" s="341">
        <v>1000017</v>
      </c>
      <c r="M19" s="342">
        <v>999982</v>
      </c>
      <c r="N19" s="322">
        <f>L19-M19</f>
        <v>35</v>
      </c>
      <c r="O19" s="322">
        <f>$F19*N19</f>
        <v>-35000</v>
      </c>
      <c r="P19" s="322">
        <f>O19/1000000</f>
        <v>-0.035</v>
      </c>
      <c r="Q19" s="482"/>
    </row>
    <row r="20" spans="1:17" ht="22.5" customHeight="1">
      <c r="A20" s="268">
        <v>12</v>
      </c>
      <c r="B20" s="311" t="s">
        <v>17</v>
      </c>
      <c r="C20" s="312">
        <v>5100234</v>
      </c>
      <c r="D20" s="127" t="s">
        <v>12</v>
      </c>
      <c r="E20" s="96" t="s">
        <v>347</v>
      </c>
      <c r="F20" s="320">
        <v>-1000</v>
      </c>
      <c r="G20" s="341">
        <v>997199</v>
      </c>
      <c r="H20" s="342">
        <v>997199</v>
      </c>
      <c r="I20" s="322">
        <f>G20-H20</f>
        <v>0</v>
      </c>
      <c r="J20" s="322">
        <f>$F20*I20</f>
        <v>0</v>
      </c>
      <c r="K20" s="322">
        <f>J20/1000000</f>
        <v>0</v>
      </c>
      <c r="L20" s="341">
        <v>996297</v>
      </c>
      <c r="M20" s="342">
        <v>996297</v>
      </c>
      <c r="N20" s="322">
        <f>L20-M20</f>
        <v>0</v>
      </c>
      <c r="O20" s="322">
        <f>$F20*N20</f>
        <v>0</v>
      </c>
      <c r="P20" s="322">
        <f>O20/1000000</f>
        <v>0</v>
      </c>
      <c r="Q20" s="482"/>
    </row>
    <row r="21" spans="1:17" ht="22.5" customHeight="1">
      <c r="A21" s="268">
        <v>13</v>
      </c>
      <c r="B21" s="311" t="s">
        <v>166</v>
      </c>
      <c r="C21" s="312">
        <v>4902499</v>
      </c>
      <c r="D21" s="127" t="s">
        <v>12</v>
      </c>
      <c r="E21" s="96" t="s">
        <v>347</v>
      </c>
      <c r="F21" s="320">
        <v>-1000</v>
      </c>
      <c r="G21" s="341">
        <v>1838</v>
      </c>
      <c r="H21" s="342">
        <v>1830</v>
      </c>
      <c r="I21" s="322">
        <f>G21-H21</f>
        <v>8</v>
      </c>
      <c r="J21" s="322">
        <f>$F21*I21</f>
        <v>-8000</v>
      </c>
      <c r="K21" s="322">
        <f>J21/1000000</f>
        <v>-0.008</v>
      </c>
      <c r="L21" s="341">
        <v>999803</v>
      </c>
      <c r="M21" s="342">
        <v>999806</v>
      </c>
      <c r="N21" s="322">
        <f>L21-M21</f>
        <v>-3</v>
      </c>
      <c r="O21" s="322">
        <f>$F21*N21</f>
        <v>3000</v>
      </c>
      <c r="P21" s="322">
        <f>O21/1000000</f>
        <v>0.003</v>
      </c>
      <c r="Q21" s="482"/>
    </row>
    <row r="22" spans="1:17" ht="22.5" customHeight="1">
      <c r="A22" s="268">
        <v>14</v>
      </c>
      <c r="B22" s="311" t="s">
        <v>438</v>
      </c>
      <c r="C22" s="312">
        <v>5295169</v>
      </c>
      <c r="D22" s="127" t="s">
        <v>12</v>
      </c>
      <c r="E22" s="96" t="s">
        <v>347</v>
      </c>
      <c r="F22" s="320">
        <v>-1000</v>
      </c>
      <c r="G22" s="341">
        <v>962806</v>
      </c>
      <c r="H22" s="342">
        <v>962858</v>
      </c>
      <c r="I22" s="342">
        <f>G22-H22</f>
        <v>-52</v>
      </c>
      <c r="J22" s="342">
        <f>$F22*I22</f>
        <v>52000</v>
      </c>
      <c r="K22" s="342">
        <f>J22/1000000</f>
        <v>0.052</v>
      </c>
      <c r="L22" s="341">
        <v>967344</v>
      </c>
      <c r="M22" s="342">
        <v>967759</v>
      </c>
      <c r="N22" s="342">
        <f>L22-M22</f>
        <v>-415</v>
      </c>
      <c r="O22" s="342">
        <f>$F22*N22</f>
        <v>415000</v>
      </c>
      <c r="P22" s="342">
        <f>O22/1000000</f>
        <v>0.415</v>
      </c>
      <c r="Q22" s="482"/>
    </row>
    <row r="23" spans="1:17" ht="15" customHeight="1">
      <c r="A23" s="268"/>
      <c r="B23" s="313" t="s">
        <v>167</v>
      </c>
      <c r="C23" s="312"/>
      <c r="D23" s="127"/>
      <c r="E23" s="127"/>
      <c r="F23" s="320"/>
      <c r="G23" s="426"/>
      <c r="H23" s="429"/>
      <c r="I23" s="322"/>
      <c r="J23" s="322"/>
      <c r="K23" s="322"/>
      <c r="L23" s="324"/>
      <c r="M23" s="322"/>
      <c r="N23" s="322"/>
      <c r="O23" s="322"/>
      <c r="P23" s="322"/>
      <c r="Q23" s="482"/>
    </row>
    <row r="24" spans="1:17" ht="18.75" customHeight="1">
      <c r="A24" s="268">
        <v>15</v>
      </c>
      <c r="B24" s="311" t="s">
        <v>15</v>
      </c>
      <c r="C24" s="312">
        <v>5128437</v>
      </c>
      <c r="D24" s="127" t="s">
        <v>12</v>
      </c>
      <c r="E24" s="96" t="s">
        <v>347</v>
      </c>
      <c r="F24" s="320">
        <v>-1000</v>
      </c>
      <c r="G24" s="341">
        <v>985776</v>
      </c>
      <c r="H24" s="342">
        <v>985516</v>
      </c>
      <c r="I24" s="322">
        <f>G24-H24</f>
        <v>260</v>
      </c>
      <c r="J24" s="322">
        <f>$F24*I24</f>
        <v>-260000</v>
      </c>
      <c r="K24" s="322">
        <f>J24/1000000</f>
        <v>-0.26</v>
      </c>
      <c r="L24" s="341">
        <v>967123</v>
      </c>
      <c r="M24" s="342">
        <v>967120</v>
      </c>
      <c r="N24" s="322">
        <f>L24-M24</f>
        <v>3</v>
      </c>
      <c r="O24" s="322">
        <f>$F24*N24</f>
        <v>-3000</v>
      </c>
      <c r="P24" s="322">
        <f>O24/1000000</f>
        <v>-0.003</v>
      </c>
      <c r="Q24" s="509"/>
    </row>
    <row r="25" spans="1:17" ht="17.25" customHeight="1">
      <c r="A25" s="268">
        <v>16</v>
      </c>
      <c r="B25" s="311" t="s">
        <v>16</v>
      </c>
      <c r="C25" s="312">
        <v>4865004</v>
      </c>
      <c r="D25" s="127" t="s">
        <v>12</v>
      </c>
      <c r="E25" s="96" t="s">
        <v>347</v>
      </c>
      <c r="F25" s="320">
        <v>-1000</v>
      </c>
      <c r="G25" s="341">
        <v>1124</v>
      </c>
      <c r="H25" s="342">
        <v>745</v>
      </c>
      <c r="I25" s="342">
        <f>G25-H25</f>
        <v>379</v>
      </c>
      <c r="J25" s="342">
        <f>$F25*I25</f>
        <v>-379000</v>
      </c>
      <c r="K25" s="342">
        <f>J25/1000000</f>
        <v>-0.379</v>
      </c>
      <c r="L25" s="341">
        <v>204</v>
      </c>
      <c r="M25" s="342">
        <v>26</v>
      </c>
      <c r="N25" s="342">
        <f>L25-M25</f>
        <v>178</v>
      </c>
      <c r="O25" s="342">
        <f>$F25*N25</f>
        <v>-178000</v>
      </c>
      <c r="P25" s="342">
        <f>O25/1000000</f>
        <v>-0.178</v>
      </c>
      <c r="Q25" s="503" t="s">
        <v>449</v>
      </c>
    </row>
    <row r="26" spans="1:17" ht="17.25" customHeight="1">
      <c r="A26" s="268">
        <v>17</v>
      </c>
      <c r="B26" s="311" t="s">
        <v>17</v>
      </c>
      <c r="C26" s="312">
        <v>4865015</v>
      </c>
      <c r="D26" s="127" t="s">
        <v>12</v>
      </c>
      <c r="E26" s="96" t="s">
        <v>347</v>
      </c>
      <c r="F26" s="320">
        <v>-2000</v>
      </c>
      <c r="G26" s="341">
        <v>91</v>
      </c>
      <c r="H26" s="342">
        <v>52</v>
      </c>
      <c r="I26" s="322">
        <f>G26-H26</f>
        <v>39</v>
      </c>
      <c r="J26" s="322">
        <f>$F26*I26</f>
        <v>-78000</v>
      </c>
      <c r="K26" s="322">
        <f>J26/1000000</f>
        <v>-0.078</v>
      </c>
      <c r="L26" s="341">
        <v>1000016</v>
      </c>
      <c r="M26" s="342">
        <v>999996</v>
      </c>
      <c r="N26" s="322">
        <f>L26-M26</f>
        <v>20</v>
      </c>
      <c r="O26" s="322">
        <f>$F26*N26</f>
        <v>-40000</v>
      </c>
      <c r="P26" s="322">
        <f>O26/1000000</f>
        <v>-0.04</v>
      </c>
      <c r="Q26" s="503" t="s">
        <v>450</v>
      </c>
    </row>
    <row r="27" spans="1:17" ht="17.25" customHeight="1">
      <c r="A27" s="268">
        <v>18</v>
      </c>
      <c r="B27" s="311" t="s">
        <v>166</v>
      </c>
      <c r="C27" s="312">
        <v>5295572</v>
      </c>
      <c r="D27" s="127" t="s">
        <v>12</v>
      </c>
      <c r="E27" s="96" t="s">
        <v>347</v>
      </c>
      <c r="F27" s="320">
        <v>-1000</v>
      </c>
      <c r="G27" s="341">
        <v>3386</v>
      </c>
      <c r="H27" s="342">
        <v>3131</v>
      </c>
      <c r="I27" s="342">
        <f>G27-H27</f>
        <v>255</v>
      </c>
      <c r="J27" s="342">
        <f>$F27*I27</f>
        <v>-255000</v>
      </c>
      <c r="K27" s="342">
        <f>J27/1000000</f>
        <v>-0.255</v>
      </c>
      <c r="L27" s="341">
        <v>954089</v>
      </c>
      <c r="M27" s="342">
        <v>954088</v>
      </c>
      <c r="N27" s="342">
        <f>L27-M27</f>
        <v>1</v>
      </c>
      <c r="O27" s="342">
        <f>$F27*N27</f>
        <v>-1000</v>
      </c>
      <c r="P27" s="342">
        <f>O27/1000000</f>
        <v>-0.001</v>
      </c>
      <c r="Q27" s="503"/>
    </row>
    <row r="28" spans="1:17" ht="17.25" customHeight="1">
      <c r="A28" s="268"/>
      <c r="B28" s="282" t="s">
        <v>168</v>
      </c>
      <c r="C28" s="312"/>
      <c r="D28" s="84"/>
      <c r="E28" s="84"/>
      <c r="F28" s="320"/>
      <c r="G28" s="426"/>
      <c r="H28" s="429"/>
      <c r="I28" s="322"/>
      <c r="J28" s="322"/>
      <c r="K28" s="322"/>
      <c r="L28" s="324"/>
      <c r="M28" s="322"/>
      <c r="N28" s="322"/>
      <c r="O28" s="322"/>
      <c r="P28" s="322"/>
      <c r="Q28" s="482"/>
    </row>
    <row r="29" spans="1:17" ht="18.75" customHeight="1">
      <c r="A29" s="268">
        <v>19</v>
      </c>
      <c r="B29" s="311" t="s">
        <v>15</v>
      </c>
      <c r="C29" s="312">
        <v>4865009</v>
      </c>
      <c r="D29" s="127" t="s">
        <v>12</v>
      </c>
      <c r="E29" s="96" t="s">
        <v>347</v>
      </c>
      <c r="F29" s="320">
        <v>-1000</v>
      </c>
      <c r="G29" s="341">
        <v>47614</v>
      </c>
      <c r="H29" s="342">
        <v>47529</v>
      </c>
      <c r="I29" s="322">
        <f>G29-H29</f>
        <v>85</v>
      </c>
      <c r="J29" s="322">
        <f>$F29*I29</f>
        <v>-85000</v>
      </c>
      <c r="K29" s="322">
        <f>J29/1000000</f>
        <v>-0.085</v>
      </c>
      <c r="L29" s="341">
        <v>9684</v>
      </c>
      <c r="M29" s="342">
        <v>9748</v>
      </c>
      <c r="N29" s="322">
        <f>L29-M29</f>
        <v>-64</v>
      </c>
      <c r="O29" s="322">
        <f>$F29*N29</f>
        <v>64000</v>
      </c>
      <c r="P29" s="322">
        <f>O29/1000000</f>
        <v>0.064</v>
      </c>
      <c r="Q29" s="498" t="s">
        <v>462</v>
      </c>
    </row>
    <row r="30" spans="1:17" ht="17.25" customHeight="1">
      <c r="A30" s="268">
        <v>20</v>
      </c>
      <c r="B30" s="311" t="s">
        <v>16</v>
      </c>
      <c r="C30" s="312">
        <v>4864970</v>
      </c>
      <c r="D30" s="127" t="s">
        <v>12</v>
      </c>
      <c r="E30" s="96" t="s">
        <v>347</v>
      </c>
      <c r="F30" s="320">
        <v>-1000</v>
      </c>
      <c r="G30" s="341">
        <v>997814</v>
      </c>
      <c r="H30" s="342">
        <v>997815</v>
      </c>
      <c r="I30" s="322">
        <f>G30-H30</f>
        <v>-1</v>
      </c>
      <c r="J30" s="322">
        <f>$F30*I30</f>
        <v>1000</v>
      </c>
      <c r="K30" s="322">
        <f>J30/1000000</f>
        <v>0.001</v>
      </c>
      <c r="L30" s="341">
        <v>990978</v>
      </c>
      <c r="M30" s="342">
        <v>993236</v>
      </c>
      <c r="N30" s="322">
        <f>L30-M30</f>
        <v>-2258</v>
      </c>
      <c r="O30" s="322">
        <f>$F30*N30</f>
        <v>2258000</v>
      </c>
      <c r="P30" s="322">
        <f>O30/1000000</f>
        <v>2.258</v>
      </c>
      <c r="Q30" s="482"/>
    </row>
    <row r="31" spans="1:17" ht="15.75" customHeight="1">
      <c r="A31" s="268">
        <v>21</v>
      </c>
      <c r="B31" s="311" t="s">
        <v>17</v>
      </c>
      <c r="C31" s="312">
        <v>4902502</v>
      </c>
      <c r="D31" s="127" t="s">
        <v>12</v>
      </c>
      <c r="E31" s="96" t="s">
        <v>347</v>
      </c>
      <c r="F31" s="320">
        <v>-1666.66</v>
      </c>
      <c r="G31" s="341">
        <v>995193</v>
      </c>
      <c r="H31" s="342">
        <v>995197</v>
      </c>
      <c r="I31" s="322">
        <f>G31-H31</f>
        <v>-4</v>
      </c>
      <c r="J31" s="322">
        <f>$F31*I31</f>
        <v>6666.64</v>
      </c>
      <c r="K31" s="322">
        <f>J31/1000000</f>
        <v>0.006666640000000001</v>
      </c>
      <c r="L31" s="341">
        <v>996543</v>
      </c>
      <c r="M31" s="342">
        <v>996630</v>
      </c>
      <c r="N31" s="322">
        <f>L31-M31</f>
        <v>-87</v>
      </c>
      <c r="O31" s="322">
        <f>$F31*N31</f>
        <v>144999.42</v>
      </c>
      <c r="P31" s="322">
        <f>O31/1000000</f>
        <v>0.14499942000000002</v>
      </c>
      <c r="Q31" s="482" t="s">
        <v>463</v>
      </c>
    </row>
    <row r="32" spans="1:17" ht="15.75" customHeight="1">
      <c r="A32" s="268">
        <v>22</v>
      </c>
      <c r="B32" s="284" t="s">
        <v>166</v>
      </c>
      <c r="C32" s="312">
        <v>4864995</v>
      </c>
      <c r="D32" s="84" t="s">
        <v>12</v>
      </c>
      <c r="E32" s="96" t="s">
        <v>347</v>
      </c>
      <c r="F32" s="320">
        <v>-1000</v>
      </c>
      <c r="G32" s="341">
        <v>13849</v>
      </c>
      <c r="H32" s="342">
        <v>13848</v>
      </c>
      <c r="I32" s="322">
        <f>G32-H32</f>
        <v>1</v>
      </c>
      <c r="J32" s="322">
        <f>$F32*I32</f>
        <v>-1000</v>
      </c>
      <c r="K32" s="322">
        <f>J32/1000000</f>
        <v>-0.001</v>
      </c>
      <c r="L32" s="341">
        <v>998232</v>
      </c>
      <c r="M32" s="342">
        <v>998849</v>
      </c>
      <c r="N32" s="322">
        <f>L32-M32</f>
        <v>-617</v>
      </c>
      <c r="O32" s="322">
        <f>$F32*N32</f>
        <v>617000</v>
      </c>
      <c r="P32" s="322">
        <f>O32/1000000</f>
        <v>0.617</v>
      </c>
      <c r="Q32" s="764"/>
    </row>
    <row r="33" spans="1:17" ht="17.25" customHeight="1">
      <c r="A33" s="268"/>
      <c r="B33" s="313" t="s">
        <v>169</v>
      </c>
      <c r="C33" s="312"/>
      <c r="D33" s="127"/>
      <c r="E33" s="127"/>
      <c r="F33" s="320"/>
      <c r="G33" s="426"/>
      <c r="H33" s="429"/>
      <c r="I33" s="322"/>
      <c r="J33" s="322"/>
      <c r="K33" s="322"/>
      <c r="L33" s="324"/>
      <c r="M33" s="322"/>
      <c r="N33" s="322"/>
      <c r="O33" s="322"/>
      <c r="P33" s="322"/>
      <c r="Q33" s="482"/>
    </row>
    <row r="34" spans="1:17" ht="19.5" customHeight="1">
      <c r="A34" s="268"/>
      <c r="B34" s="313" t="s">
        <v>39</v>
      </c>
      <c r="C34" s="312"/>
      <c r="D34" s="127"/>
      <c r="E34" s="127"/>
      <c r="F34" s="320"/>
      <c r="G34" s="426"/>
      <c r="H34" s="429"/>
      <c r="I34" s="322"/>
      <c r="J34" s="322"/>
      <c r="K34" s="322"/>
      <c r="L34" s="324"/>
      <c r="M34" s="322"/>
      <c r="N34" s="322"/>
      <c r="O34" s="322"/>
      <c r="P34" s="322"/>
      <c r="Q34" s="482"/>
    </row>
    <row r="35" spans="1:17" ht="38.25" customHeight="1">
      <c r="A35" s="268">
        <v>23</v>
      </c>
      <c r="B35" s="311" t="s">
        <v>170</v>
      </c>
      <c r="C35" s="312">
        <v>5295163</v>
      </c>
      <c r="D35" s="127" t="s">
        <v>12</v>
      </c>
      <c r="E35" s="96" t="s">
        <v>347</v>
      </c>
      <c r="F35" s="320">
        <v>1000</v>
      </c>
      <c r="G35" s="341">
        <v>15119</v>
      </c>
      <c r="H35" s="342">
        <v>15119</v>
      </c>
      <c r="I35" s="342">
        <f>G35-H35</f>
        <v>0</v>
      </c>
      <c r="J35" s="342">
        <f>$F35*I35</f>
        <v>0</v>
      </c>
      <c r="K35" s="343">
        <f>J35/1000000</f>
        <v>0</v>
      </c>
      <c r="L35" s="341">
        <v>7737</v>
      </c>
      <c r="M35" s="342">
        <v>7737</v>
      </c>
      <c r="N35" s="342">
        <f>L35-M35</f>
        <v>0</v>
      </c>
      <c r="O35" s="342">
        <f>$F35*N35</f>
        <v>0</v>
      </c>
      <c r="P35" s="343">
        <f>O35/1000000</f>
        <v>0</v>
      </c>
      <c r="Q35" s="777" t="s">
        <v>470</v>
      </c>
    </row>
    <row r="36" spans="1:17" ht="18.75" customHeight="1">
      <c r="A36" s="268"/>
      <c r="B36" s="282" t="s">
        <v>171</v>
      </c>
      <c r="C36" s="312"/>
      <c r="D36" s="84"/>
      <c r="E36" s="84"/>
      <c r="F36" s="320"/>
      <c r="G36" s="426"/>
      <c r="H36" s="429"/>
      <c r="I36" s="322"/>
      <c r="J36" s="322"/>
      <c r="K36" s="322"/>
      <c r="L36" s="324"/>
      <c r="M36" s="322"/>
      <c r="N36" s="322"/>
      <c r="O36" s="322"/>
      <c r="P36" s="322"/>
      <c r="Q36" s="482"/>
    </row>
    <row r="37" spans="1:17" ht="22.5" customHeight="1">
      <c r="A37" s="268">
        <v>24</v>
      </c>
      <c r="B37" s="284" t="s">
        <v>15</v>
      </c>
      <c r="C37" s="312">
        <v>5269210</v>
      </c>
      <c r="D37" s="84" t="s">
        <v>12</v>
      </c>
      <c r="E37" s="96" t="s">
        <v>347</v>
      </c>
      <c r="F37" s="320">
        <v>-1000</v>
      </c>
      <c r="G37" s="341">
        <v>981589</v>
      </c>
      <c r="H37" s="342">
        <v>981473</v>
      </c>
      <c r="I37" s="322">
        <f>G37-H37</f>
        <v>116</v>
      </c>
      <c r="J37" s="322">
        <f>$F37*I37</f>
        <v>-116000</v>
      </c>
      <c r="K37" s="322">
        <f>J37/1000000</f>
        <v>-0.116</v>
      </c>
      <c r="L37" s="341">
        <v>986108</v>
      </c>
      <c r="M37" s="342">
        <v>986136</v>
      </c>
      <c r="N37" s="322">
        <f>L37-M37</f>
        <v>-28</v>
      </c>
      <c r="O37" s="322">
        <f>$F37*N37</f>
        <v>28000</v>
      </c>
      <c r="P37" s="322">
        <f>O37/1000000</f>
        <v>0.028</v>
      </c>
      <c r="Q37" s="482"/>
    </row>
    <row r="38" spans="1:17" ht="22.5" customHeight="1">
      <c r="A38" s="268">
        <v>25</v>
      </c>
      <c r="B38" s="311" t="s">
        <v>16</v>
      </c>
      <c r="C38" s="312">
        <v>5269211</v>
      </c>
      <c r="D38" s="127" t="s">
        <v>12</v>
      </c>
      <c r="E38" s="96" t="s">
        <v>347</v>
      </c>
      <c r="F38" s="320">
        <v>-1000</v>
      </c>
      <c r="G38" s="341">
        <v>991640</v>
      </c>
      <c r="H38" s="342">
        <v>991700</v>
      </c>
      <c r="I38" s="322">
        <f>G38-H38</f>
        <v>-60</v>
      </c>
      <c r="J38" s="322">
        <f>$F38*I38</f>
        <v>60000</v>
      </c>
      <c r="K38" s="322">
        <f>J38/1000000</f>
        <v>0.06</v>
      </c>
      <c r="L38" s="341">
        <v>985946</v>
      </c>
      <c r="M38" s="342">
        <v>985952</v>
      </c>
      <c r="N38" s="322">
        <f>L38-M38</f>
        <v>-6</v>
      </c>
      <c r="O38" s="322">
        <f>$F38*N38</f>
        <v>6000</v>
      </c>
      <c r="P38" s="322">
        <f>O38/1000000</f>
        <v>0.006</v>
      </c>
      <c r="Q38" s="560"/>
    </row>
    <row r="39" spans="1:17" ht="18.75" customHeight="1">
      <c r="A39" s="268"/>
      <c r="B39" s="313" t="s">
        <v>172</v>
      </c>
      <c r="C39" s="312"/>
      <c r="D39" s="127"/>
      <c r="E39" s="127"/>
      <c r="F39" s="318"/>
      <c r="G39" s="426"/>
      <c r="H39" s="429"/>
      <c r="I39" s="322"/>
      <c r="J39" s="322"/>
      <c r="K39" s="322"/>
      <c r="L39" s="324"/>
      <c r="M39" s="322"/>
      <c r="N39" s="322"/>
      <c r="O39" s="322"/>
      <c r="P39" s="322"/>
      <c r="Q39" s="482"/>
    </row>
    <row r="40" spans="1:17" ht="22.5" customHeight="1">
      <c r="A40" s="268">
        <v>26</v>
      </c>
      <c r="B40" s="311" t="s">
        <v>427</v>
      </c>
      <c r="C40" s="312">
        <v>4865010</v>
      </c>
      <c r="D40" s="127" t="s">
        <v>12</v>
      </c>
      <c r="E40" s="96" t="s">
        <v>347</v>
      </c>
      <c r="F40" s="320">
        <v>-1000</v>
      </c>
      <c r="G40" s="341">
        <v>995043</v>
      </c>
      <c r="H40" s="342">
        <v>995005</v>
      </c>
      <c r="I40" s="322">
        <f>G40-H40</f>
        <v>38</v>
      </c>
      <c r="J40" s="322">
        <f>$F40*I40</f>
        <v>-38000</v>
      </c>
      <c r="K40" s="322">
        <f>J40/1000000</f>
        <v>-0.038</v>
      </c>
      <c r="L40" s="341">
        <v>991415</v>
      </c>
      <c r="M40" s="342">
        <v>991477</v>
      </c>
      <c r="N40" s="322">
        <f>L40-M40</f>
        <v>-62</v>
      </c>
      <c r="O40" s="322">
        <f>$F40*N40</f>
        <v>62000</v>
      </c>
      <c r="P40" s="322">
        <f>O40/1000000</f>
        <v>0.062</v>
      </c>
      <c r="Q40" s="482"/>
    </row>
    <row r="41" spans="1:17" ht="22.5" customHeight="1">
      <c r="A41" s="268">
        <v>27</v>
      </c>
      <c r="B41" s="311" t="s">
        <v>428</v>
      </c>
      <c r="C41" s="312">
        <v>4864965</v>
      </c>
      <c r="D41" s="127" t="s">
        <v>12</v>
      </c>
      <c r="E41" s="96" t="s">
        <v>347</v>
      </c>
      <c r="F41" s="320">
        <v>-1000</v>
      </c>
      <c r="G41" s="341">
        <v>990102</v>
      </c>
      <c r="H41" s="342">
        <v>989948</v>
      </c>
      <c r="I41" s="322">
        <f>G41-H41</f>
        <v>154</v>
      </c>
      <c r="J41" s="322">
        <f>$F41*I41</f>
        <v>-154000</v>
      </c>
      <c r="K41" s="322">
        <f>J41/1000000</f>
        <v>-0.154</v>
      </c>
      <c r="L41" s="341">
        <v>931974</v>
      </c>
      <c r="M41" s="342">
        <v>932135</v>
      </c>
      <c r="N41" s="322">
        <f>L41-M41</f>
        <v>-161</v>
      </c>
      <c r="O41" s="322">
        <f>$F41*N41</f>
        <v>161000</v>
      </c>
      <c r="P41" s="322">
        <f>O41/1000000</f>
        <v>0.161</v>
      </c>
      <c r="Q41" s="482"/>
    </row>
    <row r="42" spans="1:17" ht="22.5" customHeight="1">
      <c r="A42" s="268">
        <v>28</v>
      </c>
      <c r="B42" s="284" t="s">
        <v>429</v>
      </c>
      <c r="C42" s="312">
        <v>4864933</v>
      </c>
      <c r="D42" s="84" t="s">
        <v>12</v>
      </c>
      <c r="E42" s="96" t="s">
        <v>347</v>
      </c>
      <c r="F42" s="320">
        <v>-1000</v>
      </c>
      <c r="G42" s="341">
        <v>1814</v>
      </c>
      <c r="H42" s="342">
        <v>1370</v>
      </c>
      <c r="I42" s="322">
        <f>G42-H42</f>
        <v>444</v>
      </c>
      <c r="J42" s="322">
        <f>$F42*I42</f>
        <v>-444000</v>
      </c>
      <c r="K42" s="322">
        <f>J42/1000000</f>
        <v>-0.444</v>
      </c>
      <c r="L42" s="341">
        <v>34240</v>
      </c>
      <c r="M42" s="342">
        <v>34287</v>
      </c>
      <c r="N42" s="322">
        <f>L42-M42</f>
        <v>-47</v>
      </c>
      <c r="O42" s="322">
        <f>$F42*N42</f>
        <v>47000</v>
      </c>
      <c r="P42" s="322">
        <f>O42/1000000</f>
        <v>0.047</v>
      </c>
      <c r="Q42" s="482"/>
    </row>
    <row r="43" spans="1:17" ht="22.5" customHeight="1">
      <c r="A43" s="268">
        <v>29</v>
      </c>
      <c r="B43" s="311" t="s">
        <v>430</v>
      </c>
      <c r="C43" s="312">
        <v>4864904</v>
      </c>
      <c r="D43" s="127" t="s">
        <v>12</v>
      </c>
      <c r="E43" s="96" t="s">
        <v>347</v>
      </c>
      <c r="F43" s="320">
        <v>-1000</v>
      </c>
      <c r="G43" s="341">
        <v>998126</v>
      </c>
      <c r="H43" s="342">
        <v>998089</v>
      </c>
      <c r="I43" s="322">
        <f>G43-H43</f>
        <v>37</v>
      </c>
      <c r="J43" s="322">
        <f>$F43*I43</f>
        <v>-37000</v>
      </c>
      <c r="K43" s="322">
        <f>J43/1000000</f>
        <v>-0.037</v>
      </c>
      <c r="L43" s="341">
        <v>996823</v>
      </c>
      <c r="M43" s="342">
        <v>996825</v>
      </c>
      <c r="N43" s="322">
        <f>L43-M43</f>
        <v>-2</v>
      </c>
      <c r="O43" s="322">
        <f>$F43*N43</f>
        <v>2000</v>
      </c>
      <c r="P43" s="322">
        <f>O43/1000000</f>
        <v>0.002</v>
      </c>
      <c r="Q43" s="482"/>
    </row>
    <row r="44" spans="1:17" ht="22.5" customHeight="1" thickBot="1">
      <c r="A44" s="268">
        <v>30</v>
      </c>
      <c r="B44" s="311" t="s">
        <v>431</v>
      </c>
      <c r="C44" s="312">
        <v>4864907</v>
      </c>
      <c r="D44" s="127" t="s">
        <v>12</v>
      </c>
      <c r="E44" s="96" t="s">
        <v>347</v>
      </c>
      <c r="F44" s="746">
        <v>-1000</v>
      </c>
      <c r="G44" s="341">
        <v>995848</v>
      </c>
      <c r="H44" s="342">
        <v>995851</v>
      </c>
      <c r="I44" s="322">
        <f>G44-H44</f>
        <v>-3</v>
      </c>
      <c r="J44" s="322">
        <f>$F44*I44</f>
        <v>3000</v>
      </c>
      <c r="K44" s="322">
        <f>J44/1000000</f>
        <v>0.003</v>
      </c>
      <c r="L44" s="341">
        <v>861975</v>
      </c>
      <c r="M44" s="342">
        <v>862018</v>
      </c>
      <c r="N44" s="322">
        <f>L44-M44</f>
        <v>-43</v>
      </c>
      <c r="O44" s="322">
        <f>$F44*N44</f>
        <v>43000</v>
      </c>
      <c r="P44" s="322">
        <f>O44/1000000</f>
        <v>0.043</v>
      </c>
      <c r="Q44" s="482"/>
    </row>
    <row r="45" spans="1:17" ht="18" customHeight="1" thickBot="1" thickTop="1">
      <c r="A45" s="400" t="s">
        <v>336</v>
      </c>
      <c r="B45" s="314"/>
      <c r="C45" s="315"/>
      <c r="D45" s="260"/>
      <c r="E45" s="261"/>
      <c r="F45" s="320"/>
      <c r="G45" s="427"/>
      <c r="H45" s="428"/>
      <c r="I45" s="326"/>
      <c r="J45" s="326"/>
      <c r="K45" s="326"/>
      <c r="L45" s="326"/>
      <c r="M45" s="326"/>
      <c r="N45" s="326"/>
      <c r="O45" s="326"/>
      <c r="P45" s="637" t="str">
        <f>NDPL!$Q$1</f>
        <v>FABRUARY-2017</v>
      </c>
      <c r="Q45" s="637"/>
    </row>
    <row r="46" spans="1:17" ht="19.5" customHeight="1" thickTop="1">
      <c r="A46" s="279"/>
      <c r="B46" s="282" t="s">
        <v>173</v>
      </c>
      <c r="C46" s="312"/>
      <c r="D46" s="84"/>
      <c r="E46" s="84"/>
      <c r="F46" s="415"/>
      <c r="G46" s="426"/>
      <c r="H46" s="429"/>
      <c r="I46" s="322"/>
      <c r="J46" s="322"/>
      <c r="K46" s="322"/>
      <c r="L46" s="324"/>
      <c r="M46" s="322"/>
      <c r="N46" s="322"/>
      <c r="O46" s="322"/>
      <c r="P46" s="322"/>
      <c r="Q46" s="469"/>
    </row>
    <row r="47" spans="1:17" ht="15" customHeight="1">
      <c r="A47" s="268">
        <v>31</v>
      </c>
      <c r="B47" s="311" t="s">
        <v>15</v>
      </c>
      <c r="C47" s="312">
        <v>4864962</v>
      </c>
      <c r="D47" s="127" t="s">
        <v>12</v>
      </c>
      <c r="E47" s="96" t="s">
        <v>347</v>
      </c>
      <c r="F47" s="320">
        <v>-1000</v>
      </c>
      <c r="G47" s="341">
        <v>313</v>
      </c>
      <c r="H47" s="342">
        <v>288</v>
      </c>
      <c r="I47" s="322">
        <f>G47-H47</f>
        <v>25</v>
      </c>
      <c r="J47" s="322">
        <f>$F47*I47</f>
        <v>-25000</v>
      </c>
      <c r="K47" s="322">
        <f>J47/1000000</f>
        <v>-0.025</v>
      </c>
      <c r="L47" s="341">
        <v>999973</v>
      </c>
      <c r="M47" s="342">
        <v>999979</v>
      </c>
      <c r="N47" s="322">
        <f>L47-M47</f>
        <v>-6</v>
      </c>
      <c r="O47" s="322">
        <f>$F47*N47</f>
        <v>6000</v>
      </c>
      <c r="P47" s="322">
        <f>O47/1000000</f>
        <v>0.006</v>
      </c>
      <c r="Q47" s="481"/>
    </row>
    <row r="48" spans="1:17" ht="16.5" customHeight="1">
      <c r="A48" s="268">
        <v>32</v>
      </c>
      <c r="B48" s="311" t="s">
        <v>16</v>
      </c>
      <c r="C48" s="312">
        <v>5128455</v>
      </c>
      <c r="D48" s="127" t="s">
        <v>12</v>
      </c>
      <c r="E48" s="96" t="s">
        <v>347</v>
      </c>
      <c r="F48" s="320">
        <v>-500</v>
      </c>
      <c r="G48" s="341">
        <v>170</v>
      </c>
      <c r="H48" s="342">
        <v>146</v>
      </c>
      <c r="I48" s="322">
        <f>G48-H48</f>
        <v>24</v>
      </c>
      <c r="J48" s="322">
        <f>$F48*I48</f>
        <v>-12000</v>
      </c>
      <c r="K48" s="322">
        <f>J48/1000000</f>
        <v>-0.012</v>
      </c>
      <c r="L48" s="341">
        <v>998086</v>
      </c>
      <c r="M48" s="342">
        <v>998100</v>
      </c>
      <c r="N48" s="322">
        <f>L48-M48</f>
        <v>-14</v>
      </c>
      <c r="O48" s="322">
        <f>$F48*N48</f>
        <v>7000</v>
      </c>
      <c r="P48" s="322">
        <f>O48/1000000</f>
        <v>0.007</v>
      </c>
      <c r="Q48" s="469"/>
    </row>
    <row r="49" spans="1:17" ht="15.75" customHeight="1">
      <c r="A49" s="268">
        <v>33</v>
      </c>
      <c r="B49" s="311" t="s">
        <v>17</v>
      </c>
      <c r="C49" s="312">
        <v>4864979</v>
      </c>
      <c r="D49" s="127" t="s">
        <v>12</v>
      </c>
      <c r="E49" s="96" t="s">
        <v>347</v>
      </c>
      <c r="F49" s="320">
        <v>-2000</v>
      </c>
      <c r="G49" s="341">
        <v>13843</v>
      </c>
      <c r="H49" s="342">
        <v>12252</v>
      </c>
      <c r="I49" s="322">
        <f>G49-H49</f>
        <v>1591</v>
      </c>
      <c r="J49" s="322">
        <f>$F49*I49</f>
        <v>-3182000</v>
      </c>
      <c r="K49" s="322">
        <f>J49/1000000</f>
        <v>-3.182</v>
      </c>
      <c r="L49" s="341">
        <v>969505</v>
      </c>
      <c r="M49" s="342">
        <v>969505</v>
      </c>
      <c r="N49" s="322">
        <f>L49-M49</f>
        <v>0</v>
      </c>
      <c r="O49" s="322">
        <f>$F49*N49</f>
        <v>0</v>
      </c>
      <c r="P49" s="322">
        <f>O49/1000000</f>
        <v>0</v>
      </c>
      <c r="Q49" s="504"/>
    </row>
    <row r="50" spans="1:17" ht="13.5" customHeight="1">
      <c r="A50" s="268"/>
      <c r="B50" s="313" t="s">
        <v>174</v>
      </c>
      <c r="C50" s="312"/>
      <c r="D50" s="127"/>
      <c r="E50" s="127"/>
      <c r="F50" s="320"/>
      <c r="G50" s="426"/>
      <c r="H50" s="429"/>
      <c r="I50" s="322"/>
      <c r="J50" s="322"/>
      <c r="K50" s="322"/>
      <c r="L50" s="324"/>
      <c r="M50" s="322"/>
      <c r="N50" s="322"/>
      <c r="O50" s="322"/>
      <c r="P50" s="322"/>
      <c r="Q50" s="469"/>
    </row>
    <row r="51" spans="1:17" ht="15" customHeight="1">
      <c r="A51" s="268">
        <v>34</v>
      </c>
      <c r="B51" s="311" t="s">
        <v>15</v>
      </c>
      <c r="C51" s="312">
        <v>4864966</v>
      </c>
      <c r="D51" s="127" t="s">
        <v>12</v>
      </c>
      <c r="E51" s="96" t="s">
        <v>347</v>
      </c>
      <c r="F51" s="320">
        <v>-1000</v>
      </c>
      <c r="G51" s="341">
        <v>994955</v>
      </c>
      <c r="H51" s="342">
        <v>994647</v>
      </c>
      <c r="I51" s="322">
        <f>G51-H51</f>
        <v>308</v>
      </c>
      <c r="J51" s="322">
        <f>$F51*I51</f>
        <v>-308000</v>
      </c>
      <c r="K51" s="322">
        <f>J51/1000000</f>
        <v>-0.308</v>
      </c>
      <c r="L51" s="341">
        <v>900281</v>
      </c>
      <c r="M51" s="342">
        <v>900276</v>
      </c>
      <c r="N51" s="322">
        <f>L51-M51</f>
        <v>5</v>
      </c>
      <c r="O51" s="322">
        <f>$F51*N51</f>
        <v>-5000</v>
      </c>
      <c r="P51" s="322">
        <f>O51/1000000</f>
        <v>-0.005</v>
      </c>
      <c r="Q51" s="469"/>
    </row>
    <row r="52" spans="1:17" ht="17.25" customHeight="1">
      <c r="A52" s="268">
        <v>35</v>
      </c>
      <c r="B52" s="311" t="s">
        <v>16</v>
      </c>
      <c r="C52" s="312">
        <v>4864967</v>
      </c>
      <c r="D52" s="127" t="s">
        <v>12</v>
      </c>
      <c r="E52" s="96" t="s">
        <v>347</v>
      </c>
      <c r="F52" s="320">
        <v>-1000</v>
      </c>
      <c r="G52" s="341">
        <v>994407</v>
      </c>
      <c r="H52" s="342">
        <v>994407</v>
      </c>
      <c r="I52" s="322">
        <f>G52-H52</f>
        <v>0</v>
      </c>
      <c r="J52" s="322">
        <f>$F52*I52</f>
        <v>0</v>
      </c>
      <c r="K52" s="322">
        <f>J52/1000000</f>
        <v>0</v>
      </c>
      <c r="L52" s="341">
        <v>927470</v>
      </c>
      <c r="M52" s="342">
        <v>927473</v>
      </c>
      <c r="N52" s="322">
        <f>L52-M52</f>
        <v>-3</v>
      </c>
      <c r="O52" s="322">
        <f>$F52*N52</f>
        <v>3000</v>
      </c>
      <c r="P52" s="322">
        <f>O52/1000000</f>
        <v>0.003</v>
      </c>
      <c r="Q52" s="469"/>
    </row>
    <row r="53" spans="1:17" ht="17.25" customHeight="1">
      <c r="A53" s="268">
        <v>36</v>
      </c>
      <c r="B53" s="311" t="s">
        <v>17</v>
      </c>
      <c r="C53" s="312">
        <v>4865000</v>
      </c>
      <c r="D53" s="127" t="s">
        <v>12</v>
      </c>
      <c r="E53" s="96" t="s">
        <v>347</v>
      </c>
      <c r="F53" s="320">
        <v>-1000</v>
      </c>
      <c r="G53" s="341">
        <v>998910</v>
      </c>
      <c r="H53" s="342">
        <v>998584</v>
      </c>
      <c r="I53" s="322">
        <f>G53-H53</f>
        <v>326</v>
      </c>
      <c r="J53" s="322">
        <f>$F53*I53</f>
        <v>-326000</v>
      </c>
      <c r="K53" s="322">
        <f>J53/1000000</f>
        <v>-0.326</v>
      </c>
      <c r="L53" s="341">
        <v>985450</v>
      </c>
      <c r="M53" s="342">
        <v>985445</v>
      </c>
      <c r="N53" s="322">
        <f>L53-M53</f>
        <v>5</v>
      </c>
      <c r="O53" s="322">
        <f>$F53*N53</f>
        <v>-5000</v>
      </c>
      <c r="P53" s="322">
        <f>O53/1000000</f>
        <v>-0.005</v>
      </c>
      <c r="Q53" s="481"/>
    </row>
    <row r="54" spans="1:17" ht="17.25" customHeight="1">
      <c r="A54" s="268">
        <v>37</v>
      </c>
      <c r="B54" s="311" t="s">
        <v>166</v>
      </c>
      <c r="C54" s="312">
        <v>5295171</v>
      </c>
      <c r="D54" s="127" t="s">
        <v>12</v>
      </c>
      <c r="E54" s="96" t="s">
        <v>347</v>
      </c>
      <c r="F54" s="320">
        <v>-1000</v>
      </c>
      <c r="G54" s="341">
        <v>8066</v>
      </c>
      <c r="H54" s="342">
        <v>8035</v>
      </c>
      <c r="I54" s="342">
        <f>G54-H54</f>
        <v>31</v>
      </c>
      <c r="J54" s="342">
        <f>$F54*I54</f>
        <v>-31000</v>
      </c>
      <c r="K54" s="342">
        <f>J54/1000000</f>
        <v>-0.031</v>
      </c>
      <c r="L54" s="341">
        <v>8799</v>
      </c>
      <c r="M54" s="342">
        <v>8813</v>
      </c>
      <c r="N54" s="342">
        <f>L54-M54</f>
        <v>-14</v>
      </c>
      <c r="O54" s="342">
        <f>$F54*N54</f>
        <v>14000</v>
      </c>
      <c r="P54" s="342">
        <f>O54/1000000</f>
        <v>0.014</v>
      </c>
      <c r="Q54" s="506"/>
    </row>
    <row r="55" spans="1:17" ht="17.25" customHeight="1">
      <c r="A55" s="268"/>
      <c r="B55" s="311"/>
      <c r="C55" s="312">
        <v>4864964</v>
      </c>
      <c r="D55" s="127" t="s">
        <v>12</v>
      </c>
      <c r="E55" s="96" t="s">
        <v>347</v>
      </c>
      <c r="F55" s="320">
        <v>-2000</v>
      </c>
      <c r="G55" s="341">
        <v>999947</v>
      </c>
      <c r="H55" s="342">
        <v>1000000</v>
      </c>
      <c r="I55" s="342">
        <f>G55-H55</f>
        <v>-53</v>
      </c>
      <c r="J55" s="342">
        <f>$F55*I55</f>
        <v>106000</v>
      </c>
      <c r="K55" s="342">
        <f>J55/1000000</f>
        <v>0.106</v>
      </c>
      <c r="L55" s="341">
        <v>999976</v>
      </c>
      <c r="M55" s="342">
        <v>1000000</v>
      </c>
      <c r="N55" s="342">
        <f>L55-M55</f>
        <v>-24</v>
      </c>
      <c r="O55" s="342">
        <f>$F55*N55</f>
        <v>48000</v>
      </c>
      <c r="P55" s="342">
        <f>O55/1000000</f>
        <v>0.048</v>
      </c>
      <c r="Q55" s="506" t="s">
        <v>460</v>
      </c>
    </row>
    <row r="56" spans="1:17" ht="17.25" customHeight="1">
      <c r="A56" s="268"/>
      <c r="B56" s="313" t="s">
        <v>119</v>
      </c>
      <c r="C56" s="312"/>
      <c r="D56" s="127"/>
      <c r="E56" s="96"/>
      <c r="F56" s="318"/>
      <c r="G56" s="426"/>
      <c r="H56" s="429"/>
      <c r="I56" s="322"/>
      <c r="J56" s="322"/>
      <c r="K56" s="322"/>
      <c r="L56" s="324"/>
      <c r="M56" s="322"/>
      <c r="N56" s="322"/>
      <c r="O56" s="322"/>
      <c r="P56" s="322"/>
      <c r="Q56" s="469"/>
    </row>
    <row r="57" spans="1:17" ht="15.75" customHeight="1">
      <c r="A57" s="268">
        <v>38</v>
      </c>
      <c r="B57" s="311" t="s">
        <v>369</v>
      </c>
      <c r="C57" s="312">
        <v>4864827</v>
      </c>
      <c r="D57" s="127" t="s">
        <v>12</v>
      </c>
      <c r="E57" s="96" t="s">
        <v>347</v>
      </c>
      <c r="F57" s="318">
        <v>-666.666</v>
      </c>
      <c r="G57" s="341">
        <v>970345</v>
      </c>
      <c r="H57" s="342">
        <v>969740</v>
      </c>
      <c r="I57" s="322">
        <f>G57-H57</f>
        <v>605</v>
      </c>
      <c r="J57" s="322">
        <f>$F57*I57</f>
        <v>-403332.93000000005</v>
      </c>
      <c r="K57" s="322">
        <f>J57/1000000</f>
        <v>-0.40333293000000003</v>
      </c>
      <c r="L57" s="341">
        <v>967309</v>
      </c>
      <c r="M57" s="342">
        <v>967289</v>
      </c>
      <c r="N57" s="322">
        <f>L57-M57</f>
        <v>20</v>
      </c>
      <c r="O57" s="322">
        <f>$F57*N57</f>
        <v>-13333.320000000002</v>
      </c>
      <c r="P57" s="322">
        <f>O57/1000000</f>
        <v>-0.013333320000000001</v>
      </c>
      <c r="Q57" s="470"/>
    </row>
    <row r="58" spans="1:17" ht="17.25" customHeight="1">
      <c r="A58" s="268">
        <v>39</v>
      </c>
      <c r="B58" s="311" t="s">
        <v>176</v>
      </c>
      <c r="C58" s="312">
        <v>4864952</v>
      </c>
      <c r="D58" s="127" t="s">
        <v>12</v>
      </c>
      <c r="E58" s="96" t="s">
        <v>347</v>
      </c>
      <c r="F58" s="757">
        <v>-2500</v>
      </c>
      <c r="G58" s="341">
        <v>994399</v>
      </c>
      <c r="H58" s="342">
        <v>993738</v>
      </c>
      <c r="I58" s="322">
        <f>G58-H58</f>
        <v>661</v>
      </c>
      <c r="J58" s="322">
        <f>$F58*I58</f>
        <v>-1652500</v>
      </c>
      <c r="K58" s="322">
        <f>J58/1000000</f>
        <v>-1.6525</v>
      </c>
      <c r="L58" s="341">
        <v>999814</v>
      </c>
      <c r="M58" s="342">
        <v>999814</v>
      </c>
      <c r="N58" s="322">
        <f>L58-M58</f>
        <v>0</v>
      </c>
      <c r="O58" s="322">
        <f>$F58*N58</f>
        <v>0</v>
      </c>
      <c r="P58" s="322">
        <f>O58/1000000</f>
        <v>0</v>
      </c>
      <c r="Q58" s="469"/>
    </row>
    <row r="59" spans="1:17" ht="18.75" customHeight="1">
      <c r="A59" s="268"/>
      <c r="B59" s="313" t="s">
        <v>371</v>
      </c>
      <c r="C59" s="312"/>
      <c r="D59" s="127"/>
      <c r="E59" s="96"/>
      <c r="F59" s="318"/>
      <c r="G59" s="426"/>
      <c r="H59" s="429"/>
      <c r="I59" s="322"/>
      <c r="J59" s="322"/>
      <c r="K59" s="322"/>
      <c r="L59" s="324"/>
      <c r="M59" s="322"/>
      <c r="N59" s="322"/>
      <c r="O59" s="322"/>
      <c r="P59" s="322"/>
      <c r="Q59" s="469"/>
    </row>
    <row r="60" spans="1:17" ht="21" customHeight="1">
      <c r="A60" s="268">
        <v>40</v>
      </c>
      <c r="B60" s="311" t="s">
        <v>369</v>
      </c>
      <c r="C60" s="312">
        <v>4865024</v>
      </c>
      <c r="D60" s="127" t="s">
        <v>12</v>
      </c>
      <c r="E60" s="96" t="s">
        <v>347</v>
      </c>
      <c r="F60" s="417">
        <v>-2000</v>
      </c>
      <c r="G60" s="341">
        <v>5619</v>
      </c>
      <c r="H60" s="342">
        <v>5516</v>
      </c>
      <c r="I60" s="322">
        <f>G60-H60</f>
        <v>103</v>
      </c>
      <c r="J60" s="322">
        <f>$F60*I60</f>
        <v>-206000</v>
      </c>
      <c r="K60" s="322">
        <f>J60/1000000</f>
        <v>-0.206</v>
      </c>
      <c r="L60" s="341">
        <v>2085</v>
      </c>
      <c r="M60" s="342">
        <v>1938</v>
      </c>
      <c r="N60" s="322">
        <f>L60-M60</f>
        <v>147</v>
      </c>
      <c r="O60" s="322">
        <f>$F60*N60</f>
        <v>-294000</v>
      </c>
      <c r="P60" s="322">
        <f>O60/1000000</f>
        <v>-0.294</v>
      </c>
      <c r="Q60" s="469"/>
    </row>
    <row r="61" spans="1:17" ht="21" customHeight="1">
      <c r="A61" s="268">
        <v>41</v>
      </c>
      <c r="B61" s="311" t="s">
        <v>176</v>
      </c>
      <c r="C61" s="312">
        <v>4864920</v>
      </c>
      <c r="D61" s="127" t="s">
        <v>12</v>
      </c>
      <c r="E61" s="96" t="s">
        <v>347</v>
      </c>
      <c r="F61" s="417">
        <v>-2000</v>
      </c>
      <c r="G61" s="341">
        <v>2538</v>
      </c>
      <c r="H61" s="342">
        <v>2495</v>
      </c>
      <c r="I61" s="322">
        <f>G61-H61</f>
        <v>43</v>
      </c>
      <c r="J61" s="322">
        <f>$F61*I61</f>
        <v>-86000</v>
      </c>
      <c r="K61" s="322">
        <f>J61/1000000</f>
        <v>-0.086</v>
      </c>
      <c r="L61" s="341">
        <v>1117</v>
      </c>
      <c r="M61" s="342">
        <v>986</v>
      </c>
      <c r="N61" s="322">
        <f>L61-M61</f>
        <v>131</v>
      </c>
      <c r="O61" s="322">
        <f>$F61*N61</f>
        <v>-262000</v>
      </c>
      <c r="P61" s="322">
        <f>O61/1000000</f>
        <v>-0.262</v>
      </c>
      <c r="Q61" s="469"/>
    </row>
    <row r="62" spans="1:17" ht="18" customHeight="1">
      <c r="A62" s="268"/>
      <c r="B62" s="455" t="s">
        <v>377</v>
      </c>
      <c r="C62" s="312"/>
      <c r="D62" s="127"/>
      <c r="E62" s="96"/>
      <c r="F62" s="417"/>
      <c r="G62" s="341"/>
      <c r="H62" s="342"/>
      <c r="I62" s="322"/>
      <c r="J62" s="322"/>
      <c r="K62" s="322"/>
      <c r="L62" s="341"/>
      <c r="M62" s="342"/>
      <c r="N62" s="322"/>
      <c r="O62" s="322"/>
      <c r="P62" s="322"/>
      <c r="Q62" s="469"/>
    </row>
    <row r="63" spans="1:17" ht="21" customHeight="1">
      <c r="A63" s="268">
        <v>42</v>
      </c>
      <c r="B63" s="311" t="s">
        <v>369</v>
      </c>
      <c r="C63" s="312">
        <v>5128414</v>
      </c>
      <c r="D63" s="127" t="s">
        <v>12</v>
      </c>
      <c r="E63" s="96" t="s">
        <v>347</v>
      </c>
      <c r="F63" s="417">
        <v>-1000</v>
      </c>
      <c r="G63" s="341">
        <v>917324</v>
      </c>
      <c r="H63" s="342">
        <v>917280</v>
      </c>
      <c r="I63" s="322">
        <f>G63-H63</f>
        <v>44</v>
      </c>
      <c r="J63" s="322">
        <f>$F63*I63</f>
        <v>-44000</v>
      </c>
      <c r="K63" s="322">
        <f>J63/1000000</f>
        <v>-0.044</v>
      </c>
      <c r="L63" s="341">
        <v>983810</v>
      </c>
      <c r="M63" s="342">
        <v>983885</v>
      </c>
      <c r="N63" s="322">
        <f>L63-M63</f>
        <v>-75</v>
      </c>
      <c r="O63" s="322">
        <f>$F63*N63</f>
        <v>75000</v>
      </c>
      <c r="P63" s="322">
        <f>O63/1000000</f>
        <v>0.075</v>
      </c>
      <c r="Q63" s="469"/>
    </row>
    <row r="64" spans="1:17" ht="21" customHeight="1">
      <c r="A64" s="268">
        <v>43</v>
      </c>
      <c r="B64" s="311" t="s">
        <v>176</v>
      </c>
      <c r="C64" s="312">
        <v>5128416</v>
      </c>
      <c r="D64" s="127" t="s">
        <v>12</v>
      </c>
      <c r="E64" s="96" t="s">
        <v>347</v>
      </c>
      <c r="F64" s="417">
        <v>-1000</v>
      </c>
      <c r="G64" s="341">
        <v>926404</v>
      </c>
      <c r="H64" s="342">
        <v>926677</v>
      </c>
      <c r="I64" s="322">
        <f>G64-H64</f>
        <v>-273</v>
      </c>
      <c r="J64" s="322">
        <f>$F64*I64</f>
        <v>273000</v>
      </c>
      <c r="K64" s="322">
        <f>J64/1000000</f>
        <v>0.273</v>
      </c>
      <c r="L64" s="341">
        <v>987211</v>
      </c>
      <c r="M64" s="342">
        <v>987332</v>
      </c>
      <c r="N64" s="322">
        <f>L64-M64</f>
        <v>-121</v>
      </c>
      <c r="O64" s="322">
        <f>$F64*N64</f>
        <v>121000</v>
      </c>
      <c r="P64" s="322">
        <f>O64/1000000</f>
        <v>0.121</v>
      </c>
      <c r="Q64" s="469"/>
    </row>
    <row r="65" spans="1:17" ht="21" customHeight="1">
      <c r="A65" s="268"/>
      <c r="B65" s="455" t="s">
        <v>386</v>
      </c>
      <c r="C65" s="312"/>
      <c r="D65" s="127"/>
      <c r="E65" s="96"/>
      <c r="F65" s="417"/>
      <c r="G65" s="341"/>
      <c r="H65" s="342"/>
      <c r="I65" s="322"/>
      <c r="J65" s="322"/>
      <c r="K65" s="322"/>
      <c r="L65" s="341"/>
      <c r="M65" s="342"/>
      <c r="N65" s="322"/>
      <c r="O65" s="322"/>
      <c r="P65" s="322"/>
      <c r="Q65" s="469"/>
    </row>
    <row r="66" spans="1:17" ht="21" customHeight="1">
      <c r="A66" s="268">
        <v>44</v>
      </c>
      <c r="B66" s="311" t="s">
        <v>387</v>
      </c>
      <c r="C66" s="312">
        <v>5100228</v>
      </c>
      <c r="D66" s="127" t="s">
        <v>12</v>
      </c>
      <c r="E66" s="96" t="s">
        <v>347</v>
      </c>
      <c r="F66" s="417">
        <v>800</v>
      </c>
      <c r="G66" s="341">
        <v>993087</v>
      </c>
      <c r="H66" s="342">
        <v>993087</v>
      </c>
      <c r="I66" s="322">
        <f aca="true" t="shared" si="6" ref="I66:I71">G66-H66</f>
        <v>0</v>
      </c>
      <c r="J66" s="322">
        <f aca="true" t="shared" si="7" ref="J66:J71">$F66*I66</f>
        <v>0</v>
      </c>
      <c r="K66" s="322">
        <f aca="true" t="shared" si="8" ref="K66:K71">J66/1000000</f>
        <v>0</v>
      </c>
      <c r="L66" s="341">
        <v>1367</v>
      </c>
      <c r="M66" s="342">
        <v>1367</v>
      </c>
      <c r="N66" s="322">
        <f aca="true" t="shared" si="9" ref="N66:N71">L66-M66</f>
        <v>0</v>
      </c>
      <c r="O66" s="322">
        <f aca="true" t="shared" si="10" ref="O66:O71">$F66*N66</f>
        <v>0</v>
      </c>
      <c r="P66" s="322">
        <f aca="true" t="shared" si="11" ref="P66:P71">O66/1000000</f>
        <v>0</v>
      </c>
      <c r="Q66" s="469"/>
    </row>
    <row r="67" spans="1:17" ht="21" customHeight="1">
      <c r="A67" s="268">
        <v>45</v>
      </c>
      <c r="B67" s="362" t="s">
        <v>388</v>
      </c>
      <c r="C67" s="312">
        <v>5128441</v>
      </c>
      <c r="D67" s="127" t="s">
        <v>12</v>
      </c>
      <c r="E67" s="96" t="s">
        <v>347</v>
      </c>
      <c r="F67" s="417">
        <v>800</v>
      </c>
      <c r="G67" s="341">
        <v>29557</v>
      </c>
      <c r="H67" s="342">
        <v>29021</v>
      </c>
      <c r="I67" s="322">
        <f t="shared" si="6"/>
        <v>536</v>
      </c>
      <c r="J67" s="322">
        <f t="shared" si="7"/>
        <v>428800</v>
      </c>
      <c r="K67" s="322">
        <f t="shared" si="8"/>
        <v>0.4288</v>
      </c>
      <c r="L67" s="341">
        <v>6364</v>
      </c>
      <c r="M67" s="342">
        <v>6364</v>
      </c>
      <c r="N67" s="322">
        <f t="shared" si="9"/>
        <v>0</v>
      </c>
      <c r="O67" s="322">
        <f t="shared" si="10"/>
        <v>0</v>
      </c>
      <c r="P67" s="322">
        <f t="shared" si="11"/>
        <v>0</v>
      </c>
      <c r="Q67" s="469"/>
    </row>
    <row r="68" spans="1:17" ht="21" customHeight="1">
      <c r="A68" s="268">
        <v>46</v>
      </c>
      <c r="B68" s="311" t="s">
        <v>363</v>
      </c>
      <c r="C68" s="312">
        <v>5128443</v>
      </c>
      <c r="D68" s="127" t="s">
        <v>12</v>
      </c>
      <c r="E68" s="96" t="s">
        <v>347</v>
      </c>
      <c r="F68" s="417">
        <v>800</v>
      </c>
      <c r="G68" s="341">
        <v>896847</v>
      </c>
      <c r="H68" s="342">
        <v>901085</v>
      </c>
      <c r="I68" s="322">
        <f t="shared" si="6"/>
        <v>-4238</v>
      </c>
      <c r="J68" s="322">
        <f t="shared" si="7"/>
        <v>-3390400</v>
      </c>
      <c r="K68" s="322">
        <f t="shared" si="8"/>
        <v>-3.3904</v>
      </c>
      <c r="L68" s="341">
        <v>997093</v>
      </c>
      <c r="M68" s="342">
        <v>997093</v>
      </c>
      <c r="N68" s="322">
        <f t="shared" si="9"/>
        <v>0</v>
      </c>
      <c r="O68" s="322">
        <f t="shared" si="10"/>
        <v>0</v>
      </c>
      <c r="P68" s="322">
        <f t="shared" si="11"/>
        <v>0</v>
      </c>
      <c r="Q68" s="469"/>
    </row>
    <row r="69" spans="1:17" ht="21" customHeight="1">
      <c r="A69" s="268">
        <v>47</v>
      </c>
      <c r="B69" s="311" t="s">
        <v>391</v>
      </c>
      <c r="C69" s="312">
        <v>5128407</v>
      </c>
      <c r="D69" s="127" t="s">
        <v>12</v>
      </c>
      <c r="E69" s="96" t="s">
        <v>347</v>
      </c>
      <c r="F69" s="417">
        <v>-2000</v>
      </c>
      <c r="G69" s="341">
        <v>999427</v>
      </c>
      <c r="H69" s="342">
        <v>999427</v>
      </c>
      <c r="I69" s="322">
        <f t="shared" si="6"/>
        <v>0</v>
      </c>
      <c r="J69" s="322">
        <f t="shared" si="7"/>
        <v>0</v>
      </c>
      <c r="K69" s="322">
        <f t="shared" si="8"/>
        <v>0</v>
      </c>
      <c r="L69" s="341">
        <v>30</v>
      </c>
      <c r="M69" s="342">
        <v>30</v>
      </c>
      <c r="N69" s="322">
        <f t="shared" si="9"/>
        <v>0</v>
      </c>
      <c r="O69" s="322">
        <f t="shared" si="10"/>
        <v>0</v>
      </c>
      <c r="P69" s="322">
        <f t="shared" si="11"/>
        <v>0</v>
      </c>
      <c r="Q69" s="469"/>
    </row>
    <row r="70" spans="1:17" ht="21" customHeight="1">
      <c r="A70" s="268">
        <v>48</v>
      </c>
      <c r="B70" s="311" t="s">
        <v>436</v>
      </c>
      <c r="C70" s="312">
        <v>4865049</v>
      </c>
      <c r="D70" s="127" t="s">
        <v>12</v>
      </c>
      <c r="E70" s="96" t="s">
        <v>347</v>
      </c>
      <c r="F70" s="417">
        <v>800</v>
      </c>
      <c r="G70" s="341">
        <v>999867</v>
      </c>
      <c r="H70" s="342">
        <v>999846</v>
      </c>
      <c r="I70" s="322">
        <f t="shared" si="6"/>
        <v>21</v>
      </c>
      <c r="J70" s="322">
        <f t="shared" si="7"/>
        <v>16800</v>
      </c>
      <c r="K70" s="322">
        <f t="shared" si="8"/>
        <v>0.0168</v>
      </c>
      <c r="L70" s="341">
        <v>999791</v>
      </c>
      <c r="M70" s="342">
        <v>999791</v>
      </c>
      <c r="N70" s="322">
        <f t="shared" si="9"/>
        <v>0</v>
      </c>
      <c r="O70" s="322">
        <f t="shared" si="10"/>
        <v>0</v>
      </c>
      <c r="P70" s="322">
        <f t="shared" si="11"/>
        <v>0</v>
      </c>
      <c r="Q70" s="469"/>
    </row>
    <row r="71" spans="1:17" ht="21" customHeight="1">
      <c r="A71" s="268">
        <v>49</v>
      </c>
      <c r="B71" s="311" t="s">
        <v>437</v>
      </c>
      <c r="C71" s="312">
        <v>5129958</v>
      </c>
      <c r="D71" s="127" t="s">
        <v>12</v>
      </c>
      <c r="E71" s="96" t="s">
        <v>347</v>
      </c>
      <c r="F71" s="417">
        <v>1000</v>
      </c>
      <c r="G71" s="341">
        <v>999757</v>
      </c>
      <c r="H71" s="342">
        <v>999778</v>
      </c>
      <c r="I71" s="322">
        <f t="shared" si="6"/>
        <v>-21</v>
      </c>
      <c r="J71" s="322">
        <f t="shared" si="7"/>
        <v>-21000</v>
      </c>
      <c r="K71" s="322">
        <f t="shared" si="8"/>
        <v>-0.021</v>
      </c>
      <c r="L71" s="341">
        <v>619</v>
      </c>
      <c r="M71" s="342">
        <v>619</v>
      </c>
      <c r="N71" s="322">
        <f t="shared" si="9"/>
        <v>0</v>
      </c>
      <c r="O71" s="322">
        <f t="shared" si="10"/>
        <v>0</v>
      </c>
      <c r="P71" s="322">
        <f t="shared" si="11"/>
        <v>0</v>
      </c>
      <c r="Q71" s="469"/>
    </row>
    <row r="72" spans="1:17" ht="21" customHeight="1">
      <c r="A72" s="268"/>
      <c r="B72" s="282" t="s">
        <v>105</v>
      </c>
      <c r="C72" s="312"/>
      <c r="D72" s="84"/>
      <c r="E72" s="84"/>
      <c r="F72" s="318"/>
      <c r="G72" s="426"/>
      <c r="H72" s="429"/>
      <c r="I72" s="322"/>
      <c r="J72" s="322"/>
      <c r="K72" s="322"/>
      <c r="L72" s="324"/>
      <c r="M72" s="322"/>
      <c r="N72" s="322"/>
      <c r="O72" s="322"/>
      <c r="P72" s="322"/>
      <c r="Q72" s="469"/>
    </row>
    <row r="73" spans="1:17" ht="18" customHeight="1">
      <c r="A73" s="268">
        <v>50</v>
      </c>
      <c r="B73" s="311" t="s">
        <v>116</v>
      </c>
      <c r="C73" s="312">
        <v>4864951</v>
      </c>
      <c r="D73" s="127" t="s">
        <v>12</v>
      </c>
      <c r="E73" s="96" t="s">
        <v>347</v>
      </c>
      <c r="F73" s="320">
        <v>1000</v>
      </c>
      <c r="G73" s="341">
        <v>980697</v>
      </c>
      <c r="H73" s="342">
        <v>980697</v>
      </c>
      <c r="I73" s="277">
        <f>G73-H73</f>
        <v>0</v>
      </c>
      <c r="J73" s="277">
        <f>$F73*I73</f>
        <v>0</v>
      </c>
      <c r="K73" s="277">
        <f>J73/1000000</f>
        <v>0</v>
      </c>
      <c r="L73" s="341">
        <v>34257</v>
      </c>
      <c r="M73" s="342">
        <v>34257</v>
      </c>
      <c r="N73" s="342">
        <f>L73-M73</f>
        <v>0</v>
      </c>
      <c r="O73" s="342">
        <f>$F73*N73</f>
        <v>0</v>
      </c>
      <c r="P73" s="342">
        <f>O73/1000000</f>
        <v>0</v>
      </c>
      <c r="Q73" s="469"/>
    </row>
    <row r="74" spans="1:17" ht="17.25" customHeight="1">
      <c r="A74" s="268">
        <v>51</v>
      </c>
      <c r="B74" s="311" t="s">
        <v>117</v>
      </c>
      <c r="C74" s="312">
        <v>4865016</v>
      </c>
      <c r="D74" s="127" t="s">
        <v>12</v>
      </c>
      <c r="E74" s="96" t="s">
        <v>347</v>
      </c>
      <c r="F74" s="320">
        <v>2000</v>
      </c>
      <c r="G74" s="341">
        <v>7</v>
      </c>
      <c r="H74" s="342">
        <v>7</v>
      </c>
      <c r="I74" s="322">
        <f>G74-H74</f>
        <v>0</v>
      </c>
      <c r="J74" s="322">
        <f>$F74*I74</f>
        <v>0</v>
      </c>
      <c r="K74" s="322">
        <f>J74/1000000</f>
        <v>0</v>
      </c>
      <c r="L74" s="341">
        <v>999722</v>
      </c>
      <c r="M74" s="342">
        <v>999722</v>
      </c>
      <c r="N74" s="322">
        <f>L74-M74</f>
        <v>0</v>
      </c>
      <c r="O74" s="322">
        <f>$F74*N74</f>
        <v>0</v>
      </c>
      <c r="P74" s="322">
        <f>O74/1000000</f>
        <v>0</v>
      </c>
      <c r="Q74" s="481"/>
    </row>
    <row r="75" spans="1:17" ht="19.5" customHeight="1">
      <c r="A75" s="268"/>
      <c r="B75" s="313" t="s">
        <v>175</v>
      </c>
      <c r="C75" s="312"/>
      <c r="D75" s="127"/>
      <c r="E75" s="127"/>
      <c r="F75" s="320"/>
      <c r="G75" s="426"/>
      <c r="H75" s="429"/>
      <c r="I75" s="322"/>
      <c r="J75" s="322"/>
      <c r="K75" s="322"/>
      <c r="L75" s="324"/>
      <c r="M75" s="322"/>
      <c r="N75" s="322"/>
      <c r="O75" s="322"/>
      <c r="P75" s="322"/>
      <c r="Q75" s="469"/>
    </row>
    <row r="76" spans="1:17" ht="19.5" customHeight="1">
      <c r="A76" s="268">
        <v>52</v>
      </c>
      <c r="B76" s="311" t="s">
        <v>36</v>
      </c>
      <c r="C76" s="312">
        <v>5128432</v>
      </c>
      <c r="D76" s="127" t="s">
        <v>12</v>
      </c>
      <c r="E76" s="96" t="s">
        <v>347</v>
      </c>
      <c r="F76" s="320">
        <v>-1000</v>
      </c>
      <c r="G76" s="341">
        <v>16382</v>
      </c>
      <c r="H76" s="342">
        <v>12904</v>
      </c>
      <c r="I76" s="322">
        <f>G76-H76</f>
        <v>3478</v>
      </c>
      <c r="J76" s="322">
        <f>$F76*I76</f>
        <v>-3478000</v>
      </c>
      <c r="K76" s="322">
        <f>J76/1000000</f>
        <v>-3.478</v>
      </c>
      <c r="L76" s="341">
        <v>999978</v>
      </c>
      <c r="M76" s="342">
        <v>999978</v>
      </c>
      <c r="N76" s="322">
        <f>L76-M76</f>
        <v>0</v>
      </c>
      <c r="O76" s="322">
        <f>$F76*N76</f>
        <v>0</v>
      </c>
      <c r="P76" s="322">
        <f>O76/1000000</f>
        <v>0</v>
      </c>
      <c r="Q76" s="469"/>
    </row>
    <row r="77" spans="1:17" ht="17.25" customHeight="1">
      <c r="A77" s="268">
        <v>53</v>
      </c>
      <c r="B77" s="311" t="s">
        <v>176</v>
      </c>
      <c r="C77" s="312">
        <v>4865020</v>
      </c>
      <c r="D77" s="127" t="s">
        <v>12</v>
      </c>
      <c r="E77" s="96" t="s">
        <v>347</v>
      </c>
      <c r="F77" s="320">
        <v>-1000</v>
      </c>
      <c r="G77" s="341">
        <v>9131</v>
      </c>
      <c r="H77" s="342">
        <v>8047</v>
      </c>
      <c r="I77" s="322">
        <f>G77-H77</f>
        <v>1084</v>
      </c>
      <c r="J77" s="322">
        <f>$F77*I77</f>
        <v>-1084000</v>
      </c>
      <c r="K77" s="322">
        <f>J77/1000000</f>
        <v>-1.084</v>
      </c>
      <c r="L77" s="341">
        <v>999294</v>
      </c>
      <c r="M77" s="342">
        <v>999275</v>
      </c>
      <c r="N77" s="322">
        <f>L77-M77</f>
        <v>19</v>
      </c>
      <c r="O77" s="322">
        <f>$F77*N77</f>
        <v>-19000</v>
      </c>
      <c r="P77" s="322">
        <f>O77/1000000</f>
        <v>-0.019</v>
      </c>
      <c r="Q77" s="469"/>
    </row>
    <row r="78" spans="1:17" ht="17.25" customHeight="1">
      <c r="A78" s="268">
        <v>54</v>
      </c>
      <c r="B78" s="311" t="s">
        <v>435</v>
      </c>
      <c r="C78" s="312">
        <v>4864999</v>
      </c>
      <c r="D78" s="127" t="s">
        <v>12</v>
      </c>
      <c r="E78" s="96" t="s">
        <v>347</v>
      </c>
      <c r="F78" s="320">
        <v>-1000</v>
      </c>
      <c r="G78" s="341">
        <v>1849</v>
      </c>
      <c r="H78" s="342">
        <v>691</v>
      </c>
      <c r="I78" s="322">
        <f>G78-H78</f>
        <v>1158</v>
      </c>
      <c r="J78" s="322">
        <f>$F78*I78</f>
        <v>-1158000</v>
      </c>
      <c r="K78" s="322">
        <f>J78/1000000</f>
        <v>-1.158</v>
      </c>
      <c r="L78" s="341">
        <v>999992</v>
      </c>
      <c r="M78" s="342">
        <v>999997</v>
      </c>
      <c r="N78" s="322">
        <f>L78-M78</f>
        <v>-5</v>
      </c>
      <c r="O78" s="322">
        <f>$F78*N78</f>
        <v>5000</v>
      </c>
      <c r="P78" s="322">
        <f>O78/1000000</f>
        <v>0.005</v>
      </c>
      <c r="Q78" s="469"/>
    </row>
    <row r="79" spans="1:17" ht="15.75" customHeight="1">
      <c r="A79" s="268"/>
      <c r="B79" s="316" t="s">
        <v>27</v>
      </c>
      <c r="C79" s="285"/>
      <c r="D79" s="55"/>
      <c r="E79" s="55"/>
      <c r="F79" s="320"/>
      <c r="G79" s="426"/>
      <c r="H79" s="429"/>
      <c r="I79" s="322"/>
      <c r="J79" s="322"/>
      <c r="K79" s="322"/>
      <c r="L79" s="324"/>
      <c r="M79" s="322"/>
      <c r="N79" s="322"/>
      <c r="O79" s="322"/>
      <c r="P79" s="322"/>
      <c r="Q79" s="469"/>
    </row>
    <row r="80" spans="1:17" ht="21" customHeight="1">
      <c r="A80" s="268">
        <v>55</v>
      </c>
      <c r="B80" s="88" t="s">
        <v>81</v>
      </c>
      <c r="C80" s="335">
        <v>5295192</v>
      </c>
      <c r="D80" s="327" t="s">
        <v>12</v>
      </c>
      <c r="E80" s="327" t="s">
        <v>347</v>
      </c>
      <c r="F80" s="335">
        <v>100</v>
      </c>
      <c r="G80" s="341">
        <v>5078</v>
      </c>
      <c r="H80" s="342">
        <v>5077</v>
      </c>
      <c r="I80" s="342">
        <f>G80-H80</f>
        <v>1</v>
      </c>
      <c r="J80" s="342">
        <f>$F80*I80</f>
        <v>100</v>
      </c>
      <c r="K80" s="343">
        <f>J80/1000000</f>
        <v>0.0001</v>
      </c>
      <c r="L80" s="341">
        <v>8532</v>
      </c>
      <c r="M80" s="342">
        <v>7682</v>
      </c>
      <c r="N80" s="342">
        <f>L80-M80</f>
        <v>850</v>
      </c>
      <c r="O80" s="342">
        <f>$F80*N80</f>
        <v>85000</v>
      </c>
      <c r="P80" s="343">
        <f>O80/1000000</f>
        <v>0.085</v>
      </c>
      <c r="Q80" s="469"/>
    </row>
    <row r="81" spans="1:17" ht="15.75" customHeight="1">
      <c r="A81" s="268"/>
      <c r="B81" s="313" t="s">
        <v>47</v>
      </c>
      <c r="C81" s="312"/>
      <c r="D81" s="127"/>
      <c r="E81" s="127"/>
      <c r="F81" s="320"/>
      <c r="G81" s="426"/>
      <c r="H81" s="429"/>
      <c r="I81" s="322"/>
      <c r="J81" s="322"/>
      <c r="K81" s="322"/>
      <c r="L81" s="324"/>
      <c r="M81" s="322"/>
      <c r="N81" s="322"/>
      <c r="O81" s="322"/>
      <c r="P81" s="322"/>
      <c r="Q81" s="469"/>
    </row>
    <row r="82" spans="1:17" ht="18" customHeight="1">
      <c r="A82" s="268">
        <v>56</v>
      </c>
      <c r="B82" s="311" t="s">
        <v>348</v>
      </c>
      <c r="C82" s="312">
        <v>5295128</v>
      </c>
      <c r="D82" s="127" t="s">
        <v>12</v>
      </c>
      <c r="E82" s="96" t="s">
        <v>347</v>
      </c>
      <c r="F82" s="320">
        <v>50</v>
      </c>
      <c r="G82" s="341">
        <v>970093</v>
      </c>
      <c r="H82" s="342">
        <v>971880</v>
      </c>
      <c r="I82" s="322">
        <f>G82-H82</f>
        <v>-1787</v>
      </c>
      <c r="J82" s="322">
        <f>$F82*I82</f>
        <v>-89350</v>
      </c>
      <c r="K82" s="322">
        <f>J82/1000000</f>
        <v>-0.08935</v>
      </c>
      <c r="L82" s="341">
        <v>1961</v>
      </c>
      <c r="M82" s="342">
        <v>1962</v>
      </c>
      <c r="N82" s="322">
        <f>L82-M82</f>
        <v>-1</v>
      </c>
      <c r="O82" s="322">
        <f>$F82*N82</f>
        <v>-50</v>
      </c>
      <c r="P82" s="322">
        <f>O82/1000000</f>
        <v>-5E-05</v>
      </c>
      <c r="Q82" s="470"/>
    </row>
    <row r="83" spans="1:17" ht="18" customHeight="1">
      <c r="A83" s="268">
        <v>57</v>
      </c>
      <c r="B83" s="311" t="s">
        <v>444</v>
      </c>
      <c r="C83" s="312">
        <v>5295156</v>
      </c>
      <c r="D83" s="127" t="s">
        <v>12</v>
      </c>
      <c r="E83" s="96" t="s">
        <v>347</v>
      </c>
      <c r="F83" s="320">
        <v>400</v>
      </c>
      <c r="G83" s="341">
        <v>997259</v>
      </c>
      <c r="H83" s="342">
        <v>997509</v>
      </c>
      <c r="I83" s="322">
        <f>G83-H83</f>
        <v>-250</v>
      </c>
      <c r="J83" s="322">
        <f>$F83*I83</f>
        <v>-100000</v>
      </c>
      <c r="K83" s="322">
        <f>J83/1000000</f>
        <v>-0.1</v>
      </c>
      <c r="L83" s="341">
        <v>739</v>
      </c>
      <c r="M83" s="342">
        <v>681</v>
      </c>
      <c r="N83" s="322">
        <f>L83-M83</f>
        <v>58</v>
      </c>
      <c r="O83" s="322">
        <f>$F83*N83</f>
        <v>23200</v>
      </c>
      <c r="P83" s="322">
        <f>O83/1000000</f>
        <v>0.0232</v>
      </c>
      <c r="Q83" s="470"/>
    </row>
    <row r="84" spans="1:17" ht="18" customHeight="1">
      <c r="A84" s="268">
        <v>58</v>
      </c>
      <c r="B84" s="311" t="s">
        <v>445</v>
      </c>
      <c r="C84" s="312">
        <v>5295157</v>
      </c>
      <c r="D84" s="127" t="s">
        <v>12</v>
      </c>
      <c r="E84" s="96" t="s">
        <v>347</v>
      </c>
      <c r="F84" s="320">
        <v>400</v>
      </c>
      <c r="G84" s="341">
        <v>999126</v>
      </c>
      <c r="H84" s="342">
        <v>999322</v>
      </c>
      <c r="I84" s="322">
        <f>G84-H84</f>
        <v>-196</v>
      </c>
      <c r="J84" s="322">
        <f>$F84*I84</f>
        <v>-78400</v>
      </c>
      <c r="K84" s="322">
        <f>J84/1000000</f>
        <v>-0.0784</v>
      </c>
      <c r="L84" s="341">
        <v>601</v>
      </c>
      <c r="M84" s="342">
        <v>570</v>
      </c>
      <c r="N84" s="322">
        <f>L84-M84</f>
        <v>31</v>
      </c>
      <c r="O84" s="322">
        <f>$F84*N84</f>
        <v>12400</v>
      </c>
      <c r="P84" s="322">
        <f>O84/1000000</f>
        <v>0.0124</v>
      </c>
      <c r="Q84" s="470"/>
    </row>
    <row r="85" spans="1:17" ht="15.75" customHeight="1">
      <c r="A85" s="317"/>
      <c r="B85" s="316" t="s">
        <v>309</v>
      </c>
      <c r="C85" s="312"/>
      <c r="D85" s="127"/>
      <c r="E85" s="127"/>
      <c r="F85" s="320"/>
      <c r="G85" s="426"/>
      <c r="H85" s="429"/>
      <c r="I85" s="322"/>
      <c r="J85" s="322"/>
      <c r="K85" s="322"/>
      <c r="L85" s="324"/>
      <c r="M85" s="322"/>
      <c r="N85" s="322"/>
      <c r="O85" s="322"/>
      <c r="P85" s="322"/>
      <c r="Q85" s="469"/>
    </row>
    <row r="86" spans="1:17" ht="21" customHeight="1">
      <c r="A86" s="268">
        <v>59</v>
      </c>
      <c r="B86" s="535" t="s">
        <v>351</v>
      </c>
      <c r="C86" s="312">
        <v>4865174</v>
      </c>
      <c r="D86" s="96" t="s">
        <v>12</v>
      </c>
      <c r="E86" s="96" t="s">
        <v>347</v>
      </c>
      <c r="F86" s="320">
        <v>1000</v>
      </c>
      <c r="G86" s="341">
        <v>0</v>
      </c>
      <c r="H86" s="342">
        <v>0</v>
      </c>
      <c r="I86" s="322">
        <f>G86-H86</f>
        <v>0</v>
      </c>
      <c r="J86" s="322">
        <f>$F86*I86</f>
        <v>0</v>
      </c>
      <c r="K86" s="322">
        <f>J86/1000000</f>
        <v>0</v>
      </c>
      <c r="L86" s="341">
        <v>2</v>
      </c>
      <c r="M86" s="342">
        <v>2</v>
      </c>
      <c r="N86" s="322">
        <f>L86-M86</f>
        <v>0</v>
      </c>
      <c r="O86" s="322">
        <f>$F86*N86</f>
        <v>0</v>
      </c>
      <c r="P86" s="322">
        <f>O86/1000000</f>
        <v>0</v>
      </c>
      <c r="Q86" s="503"/>
    </row>
    <row r="87" spans="1:17" ht="16.5" customHeight="1">
      <c r="A87" s="268"/>
      <c r="B87" s="316" t="s">
        <v>35</v>
      </c>
      <c r="C87" s="335"/>
      <c r="D87" s="349"/>
      <c r="E87" s="327"/>
      <c r="F87" s="335"/>
      <c r="G87" s="430"/>
      <c r="H87" s="429"/>
      <c r="I87" s="342"/>
      <c r="J87" s="342"/>
      <c r="K87" s="343"/>
      <c r="L87" s="341"/>
      <c r="M87" s="342"/>
      <c r="N87" s="342"/>
      <c r="O87" s="342"/>
      <c r="P87" s="343"/>
      <c r="Q87" s="469"/>
    </row>
    <row r="88" spans="1:17" ht="18" customHeight="1">
      <c r="A88" s="268">
        <v>60</v>
      </c>
      <c r="B88" s="535" t="s">
        <v>363</v>
      </c>
      <c r="C88" s="335">
        <v>5128439</v>
      </c>
      <c r="D88" s="348" t="s">
        <v>12</v>
      </c>
      <c r="E88" s="327" t="s">
        <v>347</v>
      </c>
      <c r="F88" s="335">
        <v>800</v>
      </c>
      <c r="G88" s="341">
        <v>990731</v>
      </c>
      <c r="H88" s="342">
        <v>991696</v>
      </c>
      <c r="I88" s="342">
        <f>G88-H88</f>
        <v>-965</v>
      </c>
      <c r="J88" s="342">
        <f>$F88*I88</f>
        <v>-772000</v>
      </c>
      <c r="K88" s="343">
        <f>J88/1000000</f>
        <v>-0.772</v>
      </c>
      <c r="L88" s="341">
        <v>999703</v>
      </c>
      <c r="M88" s="342">
        <v>999703</v>
      </c>
      <c r="N88" s="342">
        <f>L88-M88</f>
        <v>0</v>
      </c>
      <c r="O88" s="342">
        <f>$F88*N88</f>
        <v>0</v>
      </c>
      <c r="P88" s="343">
        <f>O88/1000000</f>
        <v>0</v>
      </c>
      <c r="Q88" s="481"/>
    </row>
    <row r="89" spans="1:17" ht="18" customHeight="1">
      <c r="A89" s="268"/>
      <c r="B89" s="744" t="s">
        <v>441</v>
      </c>
      <c r="C89" s="335"/>
      <c r="D89" s="348"/>
      <c r="E89" s="327"/>
      <c r="F89" s="335"/>
      <c r="G89" s="341"/>
      <c r="H89" s="342"/>
      <c r="I89" s="342"/>
      <c r="J89" s="342"/>
      <c r="K89" s="342"/>
      <c r="L89" s="341"/>
      <c r="M89" s="342"/>
      <c r="N89" s="342"/>
      <c r="O89" s="342"/>
      <c r="P89" s="342"/>
      <c r="Q89" s="481"/>
    </row>
    <row r="90" spans="1:17" ht="18" customHeight="1">
      <c r="A90" s="268">
        <v>61</v>
      </c>
      <c r="B90" s="745" t="s">
        <v>442</v>
      </c>
      <c r="C90" s="335">
        <v>5295127</v>
      </c>
      <c r="D90" s="348" t="s">
        <v>12</v>
      </c>
      <c r="E90" s="327" t="s">
        <v>347</v>
      </c>
      <c r="F90" s="335">
        <v>100</v>
      </c>
      <c r="G90" s="341">
        <v>176887</v>
      </c>
      <c r="H90" s="342">
        <v>165760</v>
      </c>
      <c r="I90" s="342">
        <f>G90-H90</f>
        <v>11127</v>
      </c>
      <c r="J90" s="342">
        <f>$F90*I90</f>
        <v>1112700</v>
      </c>
      <c r="K90" s="343">
        <f>J90/1000000</f>
        <v>1.1127</v>
      </c>
      <c r="L90" s="341">
        <v>430</v>
      </c>
      <c r="M90" s="342">
        <v>263</v>
      </c>
      <c r="N90" s="342">
        <f>L90-M90</f>
        <v>167</v>
      </c>
      <c r="O90" s="342">
        <f>$F90*N90</f>
        <v>16700</v>
      </c>
      <c r="P90" s="343">
        <f>O90/1000000</f>
        <v>0.0167</v>
      </c>
      <c r="Q90" s="481"/>
    </row>
    <row r="91" spans="1:17" ht="18" customHeight="1">
      <c r="A91" s="268">
        <v>62</v>
      </c>
      <c r="B91" s="745" t="s">
        <v>446</v>
      </c>
      <c r="C91" s="335">
        <v>5128400</v>
      </c>
      <c r="D91" s="348" t="s">
        <v>12</v>
      </c>
      <c r="E91" s="327" t="s">
        <v>347</v>
      </c>
      <c r="F91" s="335">
        <v>1000</v>
      </c>
      <c r="G91" s="341">
        <v>1467</v>
      </c>
      <c r="H91" s="342">
        <v>1127</v>
      </c>
      <c r="I91" s="342">
        <f>G91-H91</f>
        <v>340</v>
      </c>
      <c r="J91" s="342">
        <f>$F91*I91</f>
        <v>340000</v>
      </c>
      <c r="K91" s="343">
        <f>J91/1000000</f>
        <v>0.34</v>
      </c>
      <c r="L91" s="341">
        <v>166</v>
      </c>
      <c r="M91" s="342">
        <v>160</v>
      </c>
      <c r="N91" s="342">
        <f>L91-M91</f>
        <v>6</v>
      </c>
      <c r="O91" s="342">
        <f>$F91*N91</f>
        <v>6000</v>
      </c>
      <c r="P91" s="343">
        <f>O91/1000000</f>
        <v>0.006</v>
      </c>
      <c r="Q91" s="481"/>
    </row>
    <row r="92" spans="1:17" ht="18" customHeight="1">
      <c r="A92" s="268"/>
      <c r="B92" s="316" t="s">
        <v>187</v>
      </c>
      <c r="C92" s="335"/>
      <c r="D92" s="348"/>
      <c r="E92" s="327"/>
      <c r="F92" s="335"/>
      <c r="G92" s="430"/>
      <c r="H92" s="429"/>
      <c r="I92" s="342"/>
      <c r="J92" s="342"/>
      <c r="K92" s="342"/>
      <c r="L92" s="341"/>
      <c r="M92" s="342"/>
      <c r="N92" s="342"/>
      <c r="O92" s="342"/>
      <c r="P92" s="342"/>
      <c r="Q92" s="469"/>
    </row>
    <row r="93" spans="1:17" ht="19.5" customHeight="1">
      <c r="A93" s="268">
        <v>63</v>
      </c>
      <c r="B93" s="311" t="s">
        <v>365</v>
      </c>
      <c r="C93" s="335">
        <v>4902555</v>
      </c>
      <c r="D93" s="348" t="s">
        <v>12</v>
      </c>
      <c r="E93" s="327" t="s">
        <v>347</v>
      </c>
      <c r="F93" s="335">
        <v>75</v>
      </c>
      <c r="G93" s="341">
        <v>6741</v>
      </c>
      <c r="H93" s="342">
        <v>6246</v>
      </c>
      <c r="I93" s="342">
        <f>G93-H93</f>
        <v>495</v>
      </c>
      <c r="J93" s="342">
        <f>$F93*I93</f>
        <v>37125</v>
      </c>
      <c r="K93" s="343">
        <f>J93/1000000</f>
        <v>0.037125</v>
      </c>
      <c r="L93" s="341">
        <v>12460</v>
      </c>
      <c r="M93" s="342">
        <v>12453</v>
      </c>
      <c r="N93" s="342">
        <f>L93-M93</f>
        <v>7</v>
      </c>
      <c r="O93" s="342">
        <f>$F93*N93</f>
        <v>525</v>
      </c>
      <c r="P93" s="343">
        <f>O93/1000000</f>
        <v>0.000525</v>
      </c>
      <c r="Q93" s="481"/>
    </row>
    <row r="94" spans="1:17" ht="15.75" customHeight="1">
      <c r="A94" s="268">
        <v>64</v>
      </c>
      <c r="B94" s="311" t="s">
        <v>366</v>
      </c>
      <c r="C94" s="335">
        <v>4902581</v>
      </c>
      <c r="D94" s="348" t="s">
        <v>12</v>
      </c>
      <c r="E94" s="327" t="s">
        <v>347</v>
      </c>
      <c r="F94" s="335">
        <v>100</v>
      </c>
      <c r="G94" s="341">
        <v>2203</v>
      </c>
      <c r="H94" s="342">
        <v>2103</v>
      </c>
      <c r="I94" s="342">
        <f>G94-H94</f>
        <v>100</v>
      </c>
      <c r="J94" s="342">
        <f>$F94*I94</f>
        <v>10000</v>
      </c>
      <c r="K94" s="343">
        <f>J94/1000000</f>
        <v>0.01</v>
      </c>
      <c r="L94" s="341">
        <v>4417</v>
      </c>
      <c r="M94" s="342">
        <v>4413</v>
      </c>
      <c r="N94" s="342">
        <f>L94-M94</f>
        <v>4</v>
      </c>
      <c r="O94" s="342">
        <f>$F94*N94</f>
        <v>400</v>
      </c>
      <c r="P94" s="343">
        <f>O94/1000000</f>
        <v>0.0004</v>
      </c>
      <c r="Q94" s="469"/>
    </row>
    <row r="95" spans="1:17" ht="14.25" customHeight="1">
      <c r="A95" s="268"/>
      <c r="B95" s="316" t="s">
        <v>419</v>
      </c>
      <c r="C95" s="335"/>
      <c r="D95" s="348"/>
      <c r="E95" s="327"/>
      <c r="F95" s="335"/>
      <c r="G95" s="341"/>
      <c r="H95" s="342"/>
      <c r="I95" s="342"/>
      <c r="J95" s="342"/>
      <c r="K95" s="342"/>
      <c r="L95" s="341"/>
      <c r="M95" s="342"/>
      <c r="N95" s="342"/>
      <c r="O95" s="342"/>
      <c r="P95" s="342"/>
      <c r="Q95" s="469"/>
    </row>
    <row r="96" spans="1:17" ht="21" customHeight="1">
      <c r="A96" s="268">
        <v>65</v>
      </c>
      <c r="B96" s="311" t="s">
        <v>420</v>
      </c>
      <c r="C96" s="335">
        <v>4864861</v>
      </c>
      <c r="D96" s="348" t="s">
        <v>12</v>
      </c>
      <c r="E96" s="327" t="s">
        <v>347</v>
      </c>
      <c r="F96" s="335">
        <v>500</v>
      </c>
      <c r="G96" s="341">
        <v>884</v>
      </c>
      <c r="H96" s="342">
        <v>860</v>
      </c>
      <c r="I96" s="342">
        <f aca="true" t="shared" si="12" ref="I96:I104">G96-H96</f>
        <v>24</v>
      </c>
      <c r="J96" s="342">
        <f aca="true" t="shared" si="13" ref="J96:J104">$F96*I96</f>
        <v>12000</v>
      </c>
      <c r="K96" s="343">
        <f aca="true" t="shared" si="14" ref="K96:K104">J96/1000000</f>
        <v>0.012</v>
      </c>
      <c r="L96" s="341">
        <v>2633</v>
      </c>
      <c r="M96" s="342">
        <v>2633</v>
      </c>
      <c r="N96" s="342">
        <f aca="true" t="shared" si="15" ref="N96:N104">L96-M96</f>
        <v>0</v>
      </c>
      <c r="O96" s="342">
        <f aca="true" t="shared" si="16" ref="O96:O104">$F96*N96</f>
        <v>0</v>
      </c>
      <c r="P96" s="343">
        <f aca="true" t="shared" si="17" ref="P96:P104">O96/1000000</f>
        <v>0</v>
      </c>
      <c r="Q96" s="481"/>
    </row>
    <row r="97" spans="1:17" ht="18" customHeight="1">
      <c r="A97" s="268">
        <v>66</v>
      </c>
      <c r="B97" s="311" t="s">
        <v>421</v>
      </c>
      <c r="C97" s="335">
        <v>4864877</v>
      </c>
      <c r="D97" s="348" t="s">
        <v>12</v>
      </c>
      <c r="E97" s="327" t="s">
        <v>347</v>
      </c>
      <c r="F97" s="335">
        <v>1000</v>
      </c>
      <c r="G97" s="341">
        <v>1824</v>
      </c>
      <c r="H97" s="342">
        <v>1644</v>
      </c>
      <c r="I97" s="342">
        <f t="shared" si="12"/>
        <v>180</v>
      </c>
      <c r="J97" s="342">
        <f t="shared" si="13"/>
        <v>180000</v>
      </c>
      <c r="K97" s="343">
        <f t="shared" si="14"/>
        <v>0.18</v>
      </c>
      <c r="L97" s="341">
        <v>3593</v>
      </c>
      <c r="M97" s="342">
        <v>3593</v>
      </c>
      <c r="N97" s="342">
        <f t="shared" si="15"/>
        <v>0</v>
      </c>
      <c r="O97" s="342">
        <f t="shared" si="16"/>
        <v>0</v>
      </c>
      <c r="P97" s="343">
        <f t="shared" si="17"/>
        <v>0</v>
      </c>
      <c r="Q97" s="469"/>
    </row>
    <row r="98" spans="1:17" ht="21" customHeight="1">
      <c r="A98" s="268">
        <v>67</v>
      </c>
      <c r="B98" s="311" t="s">
        <v>422</v>
      </c>
      <c r="C98" s="335">
        <v>4864841</v>
      </c>
      <c r="D98" s="348" t="s">
        <v>12</v>
      </c>
      <c r="E98" s="327" t="s">
        <v>347</v>
      </c>
      <c r="F98" s="335">
        <v>1000</v>
      </c>
      <c r="G98" s="341">
        <v>997795</v>
      </c>
      <c r="H98" s="342">
        <v>997894</v>
      </c>
      <c r="I98" s="342">
        <f t="shared" si="12"/>
        <v>-99</v>
      </c>
      <c r="J98" s="342">
        <f t="shared" si="13"/>
        <v>-99000</v>
      </c>
      <c r="K98" s="343">
        <f t="shared" si="14"/>
        <v>-0.099</v>
      </c>
      <c r="L98" s="341">
        <v>1234</v>
      </c>
      <c r="M98" s="342">
        <v>1234</v>
      </c>
      <c r="N98" s="342">
        <f t="shared" si="15"/>
        <v>0</v>
      </c>
      <c r="O98" s="342">
        <f t="shared" si="16"/>
        <v>0</v>
      </c>
      <c r="P98" s="343">
        <f t="shared" si="17"/>
        <v>0</v>
      </c>
      <c r="Q98" s="469"/>
    </row>
    <row r="99" spans="1:17" ht="21" customHeight="1">
      <c r="A99" s="268">
        <v>68</v>
      </c>
      <c r="B99" s="311" t="s">
        <v>423</v>
      </c>
      <c r="C99" s="335">
        <v>4864882</v>
      </c>
      <c r="D99" s="348" t="s">
        <v>12</v>
      </c>
      <c r="E99" s="327" t="s">
        <v>347</v>
      </c>
      <c r="F99" s="335">
        <v>1000</v>
      </c>
      <c r="G99" s="341">
        <v>2049</v>
      </c>
      <c r="H99" s="342">
        <v>1652</v>
      </c>
      <c r="I99" s="342">
        <f t="shared" si="12"/>
        <v>397</v>
      </c>
      <c r="J99" s="342">
        <f t="shared" si="13"/>
        <v>397000</v>
      </c>
      <c r="K99" s="343">
        <f t="shared" si="14"/>
        <v>0.397</v>
      </c>
      <c r="L99" s="341">
        <v>6126</v>
      </c>
      <c r="M99" s="342">
        <v>6126</v>
      </c>
      <c r="N99" s="342">
        <f t="shared" si="15"/>
        <v>0</v>
      </c>
      <c r="O99" s="342">
        <f t="shared" si="16"/>
        <v>0</v>
      </c>
      <c r="P99" s="343">
        <f t="shared" si="17"/>
        <v>0</v>
      </c>
      <c r="Q99" s="469"/>
    </row>
    <row r="100" spans="1:17" ht="21" customHeight="1">
      <c r="A100" s="335">
        <v>69</v>
      </c>
      <c r="B100" s="311" t="s">
        <v>424</v>
      </c>
      <c r="C100" s="335">
        <v>4864835</v>
      </c>
      <c r="D100" s="348" t="s">
        <v>12</v>
      </c>
      <c r="E100" s="327" t="s">
        <v>347</v>
      </c>
      <c r="F100" s="335">
        <v>1000</v>
      </c>
      <c r="G100" s="341">
        <v>999837</v>
      </c>
      <c r="H100" s="342">
        <v>1000000</v>
      </c>
      <c r="I100" s="342">
        <f>G100-H100</f>
        <v>-163</v>
      </c>
      <c r="J100" s="342">
        <f>$F100*I100</f>
        <v>-163000</v>
      </c>
      <c r="K100" s="342">
        <f>J100/1000000</f>
        <v>-0.163</v>
      </c>
      <c r="L100" s="341">
        <v>0</v>
      </c>
      <c r="M100" s="342">
        <v>0</v>
      </c>
      <c r="N100" s="342">
        <f>L100-M100</f>
        <v>0</v>
      </c>
      <c r="O100" s="342">
        <f>$F100*N100</f>
        <v>0</v>
      </c>
      <c r="P100" s="342">
        <f>O100/1000000</f>
        <v>0</v>
      </c>
      <c r="Q100" s="481" t="s">
        <v>457</v>
      </c>
    </row>
    <row r="101" spans="1:17" ht="21" customHeight="1">
      <c r="A101" s="312">
        <v>70</v>
      </c>
      <c r="B101" s="311" t="s">
        <v>425</v>
      </c>
      <c r="C101" s="335">
        <v>5295121</v>
      </c>
      <c r="D101" s="348" t="s">
        <v>12</v>
      </c>
      <c r="E101" s="327" t="s">
        <v>347</v>
      </c>
      <c r="F101" s="335">
        <v>100</v>
      </c>
      <c r="G101" s="341">
        <v>1001402</v>
      </c>
      <c r="H101" s="342">
        <v>998646</v>
      </c>
      <c r="I101" s="342">
        <f>G101-H101</f>
        <v>2756</v>
      </c>
      <c r="J101" s="342">
        <f>$F101*I101</f>
        <v>275600</v>
      </c>
      <c r="K101" s="342">
        <f>J101/1000000</f>
        <v>0.2756</v>
      </c>
      <c r="L101" s="341">
        <v>42330</v>
      </c>
      <c r="M101" s="342">
        <v>42330</v>
      </c>
      <c r="N101" s="342">
        <f>L101-M101</f>
        <v>0</v>
      </c>
      <c r="O101" s="342">
        <f>$F101*N101</f>
        <v>0</v>
      </c>
      <c r="P101" s="342">
        <f>O101/1000000</f>
        <v>0</v>
      </c>
      <c r="Q101" s="481"/>
    </row>
    <row r="102" spans="1:17" s="776" customFormat="1" ht="21" customHeight="1">
      <c r="A102" s="768">
        <v>71</v>
      </c>
      <c r="B102" s="769" t="s">
        <v>456</v>
      </c>
      <c r="C102" s="770">
        <v>4864844</v>
      </c>
      <c r="D102" s="771" t="s">
        <v>12</v>
      </c>
      <c r="E102" s="772" t="s">
        <v>347</v>
      </c>
      <c r="F102" s="770">
        <v>1000</v>
      </c>
      <c r="G102" s="773">
        <v>310</v>
      </c>
      <c r="H102" s="774">
        <v>0</v>
      </c>
      <c r="I102" s="774">
        <f>G102-H102</f>
        <v>310</v>
      </c>
      <c r="J102" s="774">
        <f>$F102*I102</f>
        <v>310000</v>
      </c>
      <c r="K102" s="774">
        <f>J102/1000000</f>
        <v>0.31</v>
      </c>
      <c r="L102" s="773">
        <v>0</v>
      </c>
      <c r="M102" s="774">
        <v>0</v>
      </c>
      <c r="N102" s="774">
        <f>L102-M102</f>
        <v>0</v>
      </c>
      <c r="O102" s="774">
        <f>$F102*N102</f>
        <v>0</v>
      </c>
      <c r="P102" s="774">
        <f>O102/1000000</f>
        <v>0</v>
      </c>
      <c r="Q102" s="775" t="s">
        <v>457</v>
      </c>
    </row>
    <row r="103" spans="1:17" ht="21" customHeight="1">
      <c r="A103" s="312">
        <v>72</v>
      </c>
      <c r="B103" s="763" t="s">
        <v>426</v>
      </c>
      <c r="C103" s="335">
        <v>5269785</v>
      </c>
      <c r="D103" s="348" t="s">
        <v>12</v>
      </c>
      <c r="E103" s="327" t="s">
        <v>347</v>
      </c>
      <c r="F103" s="335">
        <v>1000</v>
      </c>
      <c r="G103" s="341">
        <v>0</v>
      </c>
      <c r="H103" s="342">
        <v>0</v>
      </c>
      <c r="I103" s="342">
        <f>G103-H103</f>
        <v>0</v>
      </c>
      <c r="J103" s="342">
        <f>$F103*I103</f>
        <v>0</v>
      </c>
      <c r="K103" s="342">
        <f>J103/1000000</f>
        <v>0</v>
      </c>
      <c r="L103" s="341">
        <v>0</v>
      </c>
      <c r="M103" s="342">
        <v>0</v>
      </c>
      <c r="N103" s="342">
        <f>L103-M103</f>
        <v>0</v>
      </c>
      <c r="O103" s="342">
        <f>$F103*N103</f>
        <v>0</v>
      </c>
      <c r="P103" s="342">
        <f>O103/1000000</f>
        <v>0</v>
      </c>
      <c r="Q103" s="469"/>
    </row>
    <row r="104" spans="1:17" s="493" customFormat="1" ht="21" customHeight="1" thickBot="1">
      <c r="A104" s="315">
        <v>73</v>
      </c>
      <c r="B104" s="315" t="s">
        <v>458</v>
      </c>
      <c r="C104" s="315">
        <v>4864847</v>
      </c>
      <c r="D104" s="366" t="s">
        <v>12</v>
      </c>
      <c r="E104" s="366" t="s">
        <v>347</v>
      </c>
      <c r="F104" s="520">
        <v>1000</v>
      </c>
      <c r="G104" s="638">
        <v>999505</v>
      </c>
      <c r="H104" s="315">
        <v>999706</v>
      </c>
      <c r="I104" s="315">
        <f t="shared" si="12"/>
        <v>-201</v>
      </c>
      <c r="J104" s="315">
        <f t="shared" si="13"/>
        <v>-201000</v>
      </c>
      <c r="K104" s="520">
        <f t="shared" si="14"/>
        <v>-0.201</v>
      </c>
      <c r="L104" s="638">
        <v>4896</v>
      </c>
      <c r="M104" s="315">
        <v>4896</v>
      </c>
      <c r="N104" s="315">
        <f t="shared" si="15"/>
        <v>0</v>
      </c>
      <c r="O104" s="315">
        <f t="shared" si="16"/>
        <v>0</v>
      </c>
      <c r="P104" s="520">
        <f t="shared" si="17"/>
        <v>0</v>
      </c>
      <c r="Q104" s="638"/>
    </row>
    <row r="105" spans="1:2" ht="11.25" customHeight="1" thickTop="1">
      <c r="A105" s="268"/>
      <c r="B105" s="311"/>
    </row>
    <row r="106" spans="1:16" ht="21" customHeight="1">
      <c r="A106" s="192" t="s">
        <v>313</v>
      </c>
      <c r="C106" s="58"/>
      <c r="D106" s="92"/>
      <c r="E106" s="92"/>
      <c r="F106" s="639"/>
      <c r="K106" s="640">
        <f>SUM(K8:K104)</f>
        <v>-16.18557447</v>
      </c>
      <c r="L106" s="21"/>
      <c r="M106" s="21"/>
      <c r="N106" s="21"/>
      <c r="O106" s="21"/>
      <c r="P106" s="640">
        <f>SUM(P8:P104)</f>
        <v>1.5706250800000001</v>
      </c>
    </row>
    <row r="107" spans="3:16" ht="9.75" customHeight="1" hidden="1">
      <c r="C107" s="92"/>
      <c r="D107" s="92"/>
      <c r="E107" s="92"/>
      <c r="F107" s="639"/>
      <c r="L107" s="589"/>
      <c r="M107" s="589"/>
      <c r="N107" s="589"/>
      <c r="O107" s="589"/>
      <c r="P107" s="589"/>
    </row>
    <row r="108" spans="1:17" ht="24" thickBot="1">
      <c r="A108" s="399" t="s">
        <v>193</v>
      </c>
      <c r="C108" s="92"/>
      <c r="D108" s="92"/>
      <c r="E108" s="92"/>
      <c r="F108" s="639"/>
      <c r="G108" s="512"/>
      <c r="H108" s="512"/>
      <c r="I108" s="48" t="s">
        <v>398</v>
      </c>
      <c r="J108" s="512"/>
      <c r="K108" s="512"/>
      <c r="L108" s="513"/>
      <c r="M108" s="513"/>
      <c r="N108" s="48" t="s">
        <v>399</v>
      </c>
      <c r="O108" s="513"/>
      <c r="P108" s="513"/>
      <c r="Q108" s="635" t="str">
        <f>NDPL!$Q$1</f>
        <v>FABRUARY-2017</v>
      </c>
    </row>
    <row r="109" spans="1:17" ht="39.75" thickBot="1" thickTop="1">
      <c r="A109" s="548" t="s">
        <v>8</v>
      </c>
      <c r="B109" s="549" t="s">
        <v>9</v>
      </c>
      <c r="C109" s="550" t="s">
        <v>1</v>
      </c>
      <c r="D109" s="550" t="s">
        <v>2</v>
      </c>
      <c r="E109" s="550" t="s">
        <v>3</v>
      </c>
      <c r="F109" s="641" t="s">
        <v>10</v>
      </c>
      <c r="G109" s="548" t="str">
        <f>NDPL!G5</f>
        <v>FINAL READING 01/03/2017</v>
      </c>
      <c r="H109" s="550" t="str">
        <f>NDPL!H5</f>
        <v>INTIAL READING 01/02/2017</v>
      </c>
      <c r="I109" s="550" t="s">
        <v>4</v>
      </c>
      <c r="J109" s="550" t="s">
        <v>5</v>
      </c>
      <c r="K109" s="550" t="s">
        <v>6</v>
      </c>
      <c r="L109" s="548" t="str">
        <f>NDPL!G5</f>
        <v>FINAL READING 01/03/2017</v>
      </c>
      <c r="M109" s="550" t="str">
        <f>NDPL!H5</f>
        <v>INTIAL READING 01/02/2017</v>
      </c>
      <c r="N109" s="550" t="s">
        <v>4</v>
      </c>
      <c r="O109" s="550" t="s">
        <v>5</v>
      </c>
      <c r="P109" s="550" t="s">
        <v>6</v>
      </c>
      <c r="Q109" s="581" t="s">
        <v>310</v>
      </c>
    </row>
    <row r="110" spans="3:16" ht="18" thickBot="1" thickTop="1">
      <c r="C110" s="92"/>
      <c r="D110" s="92"/>
      <c r="E110" s="92"/>
      <c r="F110" s="639"/>
      <c r="L110" s="589"/>
      <c r="M110" s="589"/>
      <c r="N110" s="589"/>
      <c r="O110" s="589"/>
      <c r="P110" s="589"/>
    </row>
    <row r="111" spans="1:17" ht="18" customHeight="1" thickTop="1">
      <c r="A111" s="353"/>
      <c r="B111" s="354" t="s">
        <v>177</v>
      </c>
      <c r="C111" s="325"/>
      <c r="D111" s="93"/>
      <c r="E111" s="93"/>
      <c r="F111" s="321"/>
      <c r="G111" s="54"/>
      <c r="H111" s="477"/>
      <c r="I111" s="477"/>
      <c r="J111" s="477"/>
      <c r="K111" s="642"/>
      <c r="L111" s="592"/>
      <c r="M111" s="593"/>
      <c r="N111" s="593"/>
      <c r="O111" s="593"/>
      <c r="P111" s="594"/>
      <c r="Q111" s="588"/>
    </row>
    <row r="112" spans="1:17" ht="18">
      <c r="A112" s="324">
        <v>1</v>
      </c>
      <c r="B112" s="355" t="s">
        <v>178</v>
      </c>
      <c r="C112" s="335">
        <v>4865143</v>
      </c>
      <c r="D112" s="127" t="s">
        <v>12</v>
      </c>
      <c r="E112" s="96" t="s">
        <v>347</v>
      </c>
      <c r="F112" s="322">
        <v>-100</v>
      </c>
      <c r="G112" s="341">
        <v>168105</v>
      </c>
      <c r="H112" s="342">
        <v>164633</v>
      </c>
      <c r="I112" s="283">
        <f>G112-H112</f>
        <v>3472</v>
      </c>
      <c r="J112" s="283">
        <f>$F112*I112</f>
        <v>-347200</v>
      </c>
      <c r="K112" s="283">
        <f>J112/1000000</f>
        <v>-0.3472</v>
      </c>
      <c r="L112" s="341">
        <v>912847</v>
      </c>
      <c r="M112" s="342">
        <v>912847</v>
      </c>
      <c r="N112" s="283">
        <f>L112-M112</f>
        <v>0</v>
      </c>
      <c r="O112" s="283">
        <f>$F112*N112</f>
        <v>0</v>
      </c>
      <c r="P112" s="283">
        <f>O112/1000000</f>
        <v>0</v>
      </c>
      <c r="Q112" s="504"/>
    </row>
    <row r="113" spans="1:17" ht="18" customHeight="1">
      <c r="A113" s="324"/>
      <c r="B113" s="356" t="s">
        <v>41</v>
      </c>
      <c r="C113" s="335"/>
      <c r="D113" s="127"/>
      <c r="E113" s="127"/>
      <c r="F113" s="322"/>
      <c r="G113" s="426"/>
      <c r="H113" s="429"/>
      <c r="I113" s="283"/>
      <c r="J113" s="283"/>
      <c r="K113" s="283"/>
      <c r="L113" s="268"/>
      <c r="M113" s="283"/>
      <c r="N113" s="283"/>
      <c r="O113" s="283"/>
      <c r="P113" s="283"/>
      <c r="Q113" s="482"/>
    </row>
    <row r="114" spans="1:17" ht="18" customHeight="1">
      <c r="A114" s="324"/>
      <c r="B114" s="356" t="s">
        <v>119</v>
      </c>
      <c r="C114" s="335"/>
      <c r="D114" s="127"/>
      <c r="E114" s="127"/>
      <c r="F114" s="322"/>
      <c r="G114" s="426"/>
      <c r="H114" s="429"/>
      <c r="I114" s="283"/>
      <c r="J114" s="283"/>
      <c r="K114" s="283"/>
      <c r="L114" s="268"/>
      <c r="M114" s="283"/>
      <c r="N114" s="283"/>
      <c r="O114" s="283"/>
      <c r="P114" s="283"/>
      <c r="Q114" s="482"/>
    </row>
    <row r="115" spans="1:17" ht="18" customHeight="1">
      <c r="A115" s="324">
        <v>2</v>
      </c>
      <c r="B115" s="355" t="s">
        <v>120</v>
      </c>
      <c r="C115" s="335">
        <v>5295199</v>
      </c>
      <c r="D115" s="127" t="s">
        <v>12</v>
      </c>
      <c r="E115" s="96" t="s">
        <v>347</v>
      </c>
      <c r="F115" s="322">
        <v>-100</v>
      </c>
      <c r="G115" s="341">
        <v>998064</v>
      </c>
      <c r="H115" s="342">
        <v>998204</v>
      </c>
      <c r="I115" s="283">
        <f>G115-H115</f>
        <v>-140</v>
      </c>
      <c r="J115" s="283">
        <f>$F115*I115</f>
        <v>14000</v>
      </c>
      <c r="K115" s="283">
        <f>J115/1000000</f>
        <v>0.014</v>
      </c>
      <c r="L115" s="341">
        <v>1141</v>
      </c>
      <c r="M115" s="342">
        <v>1142</v>
      </c>
      <c r="N115" s="283">
        <f>L115-M115</f>
        <v>-1</v>
      </c>
      <c r="O115" s="283">
        <f>$F115*N115</f>
        <v>100</v>
      </c>
      <c r="P115" s="283">
        <f>O115/1000000</f>
        <v>0.0001</v>
      </c>
      <c r="Q115" s="482"/>
    </row>
    <row r="116" spans="1:17" ht="18" customHeight="1">
      <c r="A116" s="324">
        <v>3</v>
      </c>
      <c r="B116" s="323" t="s">
        <v>121</v>
      </c>
      <c r="C116" s="335">
        <v>4865135</v>
      </c>
      <c r="D116" s="84" t="s">
        <v>12</v>
      </c>
      <c r="E116" s="96" t="s">
        <v>347</v>
      </c>
      <c r="F116" s="322">
        <v>-100</v>
      </c>
      <c r="G116" s="341">
        <v>151305</v>
      </c>
      <c r="H116" s="342">
        <v>151278</v>
      </c>
      <c r="I116" s="283">
        <f>G116-H116</f>
        <v>27</v>
      </c>
      <c r="J116" s="283">
        <f>$F116*I116</f>
        <v>-2700</v>
      </c>
      <c r="K116" s="283">
        <f>J116/1000000</f>
        <v>-0.0027</v>
      </c>
      <c r="L116" s="341">
        <v>52246</v>
      </c>
      <c r="M116" s="342">
        <v>52249</v>
      </c>
      <c r="N116" s="283">
        <f>L116-M116</f>
        <v>-3</v>
      </c>
      <c r="O116" s="283">
        <f>$F116*N116</f>
        <v>300</v>
      </c>
      <c r="P116" s="283">
        <f>O116/1000000</f>
        <v>0.0003</v>
      </c>
      <c r="Q116" s="482"/>
    </row>
    <row r="117" spans="1:17" ht="18" customHeight="1">
      <c r="A117" s="324">
        <v>4</v>
      </c>
      <c r="B117" s="355" t="s">
        <v>179</v>
      </c>
      <c r="C117" s="335">
        <v>4864804</v>
      </c>
      <c r="D117" s="127" t="s">
        <v>12</v>
      </c>
      <c r="E117" s="96" t="s">
        <v>347</v>
      </c>
      <c r="F117" s="322">
        <v>-100</v>
      </c>
      <c r="G117" s="341">
        <v>995207</v>
      </c>
      <c r="H117" s="342">
        <v>995207</v>
      </c>
      <c r="I117" s="283">
        <f>G117-H117</f>
        <v>0</v>
      </c>
      <c r="J117" s="283">
        <f>$F117*I117</f>
        <v>0</v>
      </c>
      <c r="K117" s="283">
        <f>J117/1000000</f>
        <v>0</v>
      </c>
      <c r="L117" s="341">
        <v>999945</v>
      </c>
      <c r="M117" s="342">
        <v>999945</v>
      </c>
      <c r="N117" s="283">
        <f>L117-M117</f>
        <v>0</v>
      </c>
      <c r="O117" s="283">
        <f>$F117*N117</f>
        <v>0</v>
      </c>
      <c r="P117" s="283">
        <f>O117/1000000</f>
        <v>0</v>
      </c>
      <c r="Q117" s="482"/>
    </row>
    <row r="118" spans="1:17" ht="18" customHeight="1">
      <c r="A118" s="324">
        <v>5</v>
      </c>
      <c r="B118" s="355" t="s">
        <v>180</v>
      </c>
      <c r="C118" s="335">
        <v>4865163</v>
      </c>
      <c r="D118" s="127" t="s">
        <v>12</v>
      </c>
      <c r="E118" s="96" t="s">
        <v>347</v>
      </c>
      <c r="F118" s="322">
        <v>-100</v>
      </c>
      <c r="G118" s="341">
        <v>996384</v>
      </c>
      <c r="H118" s="342">
        <v>996376</v>
      </c>
      <c r="I118" s="283">
        <f>G118-H118</f>
        <v>8</v>
      </c>
      <c r="J118" s="283">
        <f>$F118*I118</f>
        <v>-800</v>
      </c>
      <c r="K118" s="283">
        <f>J118/1000000</f>
        <v>-0.0008</v>
      </c>
      <c r="L118" s="341">
        <v>838</v>
      </c>
      <c r="M118" s="342">
        <v>838</v>
      </c>
      <c r="N118" s="283">
        <f>L118-M118</f>
        <v>0</v>
      </c>
      <c r="O118" s="283">
        <f>$F118*N118</f>
        <v>0</v>
      </c>
      <c r="P118" s="283">
        <f>O118/1000000</f>
        <v>0</v>
      </c>
      <c r="Q118" s="482"/>
    </row>
    <row r="119" spans="1:17" ht="18" customHeight="1">
      <c r="A119" s="324"/>
      <c r="B119" s="357" t="s">
        <v>181</v>
      </c>
      <c r="C119" s="335"/>
      <c r="D119" s="84"/>
      <c r="E119" s="84"/>
      <c r="F119" s="322"/>
      <c r="G119" s="426"/>
      <c r="H119" s="429"/>
      <c r="I119" s="283"/>
      <c r="J119" s="283"/>
      <c r="K119" s="283"/>
      <c r="L119" s="268"/>
      <c r="M119" s="283"/>
      <c r="N119" s="283"/>
      <c r="O119" s="283"/>
      <c r="P119" s="283"/>
      <c r="Q119" s="482"/>
    </row>
    <row r="120" spans="1:17" ht="18" customHeight="1">
      <c r="A120" s="324"/>
      <c r="B120" s="357" t="s">
        <v>110</v>
      </c>
      <c r="C120" s="335"/>
      <c r="D120" s="84"/>
      <c r="E120" s="84"/>
      <c r="F120" s="322"/>
      <c r="G120" s="426"/>
      <c r="H120" s="429"/>
      <c r="I120" s="283"/>
      <c r="J120" s="283"/>
      <c r="K120" s="283"/>
      <c r="L120" s="268"/>
      <c r="M120" s="283"/>
      <c r="N120" s="283"/>
      <c r="O120" s="283"/>
      <c r="P120" s="283"/>
      <c r="Q120" s="482"/>
    </row>
    <row r="121" spans="1:17" s="527" customFormat="1" ht="18">
      <c r="A121" s="499">
        <v>6</v>
      </c>
      <c r="B121" s="500" t="s">
        <v>401</v>
      </c>
      <c r="C121" s="501">
        <v>4864955</v>
      </c>
      <c r="D121" s="166" t="s">
        <v>12</v>
      </c>
      <c r="E121" s="167" t="s">
        <v>347</v>
      </c>
      <c r="F121" s="502">
        <v>-1000</v>
      </c>
      <c r="G121" s="341">
        <v>999699</v>
      </c>
      <c r="H121" s="458">
        <v>999794</v>
      </c>
      <c r="I121" s="464">
        <f>G121-H121</f>
        <v>-95</v>
      </c>
      <c r="J121" s="464">
        <f>$F121*I121</f>
        <v>95000</v>
      </c>
      <c r="K121" s="464">
        <f>J121/1000000</f>
        <v>0.095</v>
      </c>
      <c r="L121" s="341">
        <v>999997</v>
      </c>
      <c r="M121" s="458">
        <v>999999</v>
      </c>
      <c r="N121" s="464">
        <f>L121-M121</f>
        <v>-2</v>
      </c>
      <c r="O121" s="464">
        <f>$F121*N121</f>
        <v>2000</v>
      </c>
      <c r="P121" s="464">
        <f>O121/1000000</f>
        <v>0.002</v>
      </c>
      <c r="Q121" s="756"/>
    </row>
    <row r="122" spans="1:17" ht="18">
      <c r="A122" s="324">
        <v>7</v>
      </c>
      <c r="B122" s="355" t="s">
        <v>182</v>
      </c>
      <c r="C122" s="335">
        <v>4864862</v>
      </c>
      <c r="D122" s="127" t="s">
        <v>12</v>
      </c>
      <c r="E122" s="96" t="s">
        <v>347</v>
      </c>
      <c r="F122" s="322">
        <v>-1000</v>
      </c>
      <c r="G122" s="341">
        <v>15449</v>
      </c>
      <c r="H122" s="342">
        <v>15396</v>
      </c>
      <c r="I122" s="283">
        <f>G122-H122</f>
        <v>53</v>
      </c>
      <c r="J122" s="283">
        <f>$F122*I122</f>
        <v>-53000</v>
      </c>
      <c r="K122" s="283">
        <f>J122/1000000</f>
        <v>-0.053</v>
      </c>
      <c r="L122" s="341">
        <v>747</v>
      </c>
      <c r="M122" s="342">
        <v>741</v>
      </c>
      <c r="N122" s="283">
        <f>L122-M122</f>
        <v>6</v>
      </c>
      <c r="O122" s="283">
        <f>$F122*N122</f>
        <v>-6000</v>
      </c>
      <c r="P122" s="283">
        <f>O122/1000000</f>
        <v>-0.006</v>
      </c>
      <c r="Q122" s="528"/>
    </row>
    <row r="123" spans="1:17" ht="18" customHeight="1">
      <c r="A123" s="324">
        <v>8</v>
      </c>
      <c r="B123" s="355" t="s">
        <v>183</v>
      </c>
      <c r="C123" s="335">
        <v>4865142</v>
      </c>
      <c r="D123" s="127" t="s">
        <v>12</v>
      </c>
      <c r="E123" s="96" t="s">
        <v>347</v>
      </c>
      <c r="F123" s="322">
        <v>-500</v>
      </c>
      <c r="G123" s="341">
        <v>906885</v>
      </c>
      <c r="H123" s="342">
        <v>906857</v>
      </c>
      <c r="I123" s="283">
        <f>G123-H123</f>
        <v>28</v>
      </c>
      <c r="J123" s="283">
        <f>$F123*I123</f>
        <v>-14000</v>
      </c>
      <c r="K123" s="283">
        <f>J123/1000000</f>
        <v>-0.014</v>
      </c>
      <c r="L123" s="341">
        <v>61331</v>
      </c>
      <c r="M123" s="342">
        <v>61332</v>
      </c>
      <c r="N123" s="283">
        <f>L123-M123</f>
        <v>-1</v>
      </c>
      <c r="O123" s="283">
        <f>$F123*N123</f>
        <v>500</v>
      </c>
      <c r="P123" s="283">
        <f>O123/1000000</f>
        <v>0.0005</v>
      </c>
      <c r="Q123" s="482"/>
    </row>
    <row r="124" spans="1:17" ht="18" customHeight="1">
      <c r="A124" s="324">
        <v>9</v>
      </c>
      <c r="B124" s="355" t="s">
        <v>410</v>
      </c>
      <c r="C124" s="335">
        <v>4864961</v>
      </c>
      <c r="D124" s="127" t="s">
        <v>12</v>
      </c>
      <c r="E124" s="96" t="s">
        <v>347</v>
      </c>
      <c r="F124" s="322">
        <v>-500</v>
      </c>
      <c r="G124" s="457">
        <v>999518</v>
      </c>
      <c r="H124" s="342">
        <v>999651</v>
      </c>
      <c r="I124" s="483">
        <f>G124-H124</f>
        <v>-133</v>
      </c>
      <c r="J124" s="483">
        <f>$F124*I124</f>
        <v>66500</v>
      </c>
      <c r="K124" s="483">
        <f>J124/1000000</f>
        <v>0.0665</v>
      </c>
      <c r="L124" s="457">
        <v>999987</v>
      </c>
      <c r="M124" s="342">
        <v>999997</v>
      </c>
      <c r="N124" s="277">
        <f>L124-M124</f>
        <v>-10</v>
      </c>
      <c r="O124" s="277">
        <f>$F124*N124</f>
        <v>5000</v>
      </c>
      <c r="P124" s="277">
        <f>O124/1000000</f>
        <v>0.005</v>
      </c>
      <c r="Q124" s="466"/>
    </row>
    <row r="125" spans="1:17" ht="18" customHeight="1">
      <c r="A125" s="324"/>
      <c r="B125" s="356" t="s">
        <v>110</v>
      </c>
      <c r="C125" s="335"/>
      <c r="D125" s="127"/>
      <c r="E125" s="127"/>
      <c r="F125" s="322"/>
      <c r="G125" s="426"/>
      <c r="H125" s="429"/>
      <c r="I125" s="283"/>
      <c r="J125" s="283"/>
      <c r="K125" s="283"/>
      <c r="L125" s="268"/>
      <c r="M125" s="283"/>
      <c r="N125" s="283"/>
      <c r="O125" s="283"/>
      <c r="P125" s="283"/>
      <c r="Q125" s="482"/>
    </row>
    <row r="126" spans="1:17" ht="18" customHeight="1">
      <c r="A126" s="324">
        <v>10</v>
      </c>
      <c r="B126" s="355" t="s">
        <v>184</v>
      </c>
      <c r="C126" s="335">
        <v>4865093</v>
      </c>
      <c r="D126" s="127" t="s">
        <v>12</v>
      </c>
      <c r="E126" s="96" t="s">
        <v>347</v>
      </c>
      <c r="F126" s="322">
        <v>-100</v>
      </c>
      <c r="G126" s="341">
        <v>80458</v>
      </c>
      <c r="H126" s="342">
        <v>79662</v>
      </c>
      <c r="I126" s="283">
        <f>G126-H126</f>
        <v>796</v>
      </c>
      <c r="J126" s="283">
        <f>$F126*I126</f>
        <v>-79600</v>
      </c>
      <c r="K126" s="283">
        <f>J126/1000000</f>
        <v>-0.0796</v>
      </c>
      <c r="L126" s="341">
        <v>70843</v>
      </c>
      <c r="M126" s="342">
        <v>70842</v>
      </c>
      <c r="N126" s="283">
        <f>L126-M126</f>
        <v>1</v>
      </c>
      <c r="O126" s="283">
        <f>$F126*N126</f>
        <v>-100</v>
      </c>
      <c r="P126" s="283">
        <f>O126/1000000</f>
        <v>-0.0001</v>
      </c>
      <c r="Q126" s="482"/>
    </row>
    <row r="127" spans="1:17" ht="18" customHeight="1">
      <c r="A127" s="324">
        <v>11</v>
      </c>
      <c r="B127" s="355" t="s">
        <v>185</v>
      </c>
      <c r="C127" s="335">
        <v>4865094</v>
      </c>
      <c r="D127" s="127" t="s">
        <v>12</v>
      </c>
      <c r="E127" s="96" t="s">
        <v>347</v>
      </c>
      <c r="F127" s="322">
        <v>-100</v>
      </c>
      <c r="G127" s="341">
        <v>93644</v>
      </c>
      <c r="H127" s="342">
        <v>92748</v>
      </c>
      <c r="I127" s="283">
        <f>G127-H127</f>
        <v>896</v>
      </c>
      <c r="J127" s="283">
        <f>$F127*I127</f>
        <v>-89600</v>
      </c>
      <c r="K127" s="283">
        <f>J127/1000000</f>
        <v>-0.0896</v>
      </c>
      <c r="L127" s="341">
        <v>71276</v>
      </c>
      <c r="M127" s="342">
        <v>71275</v>
      </c>
      <c r="N127" s="283">
        <f>L127-M127</f>
        <v>1</v>
      </c>
      <c r="O127" s="283">
        <f>$F127*N127</f>
        <v>-100</v>
      </c>
      <c r="P127" s="283">
        <f>O127/1000000</f>
        <v>-0.0001</v>
      </c>
      <c r="Q127" s="482"/>
    </row>
    <row r="128" spans="1:17" ht="18">
      <c r="A128" s="499">
        <v>12</v>
      </c>
      <c r="B128" s="500" t="s">
        <v>186</v>
      </c>
      <c r="C128" s="501">
        <v>5269199</v>
      </c>
      <c r="D128" s="166" t="s">
        <v>12</v>
      </c>
      <c r="E128" s="167" t="s">
        <v>347</v>
      </c>
      <c r="F128" s="502">
        <v>-100</v>
      </c>
      <c r="G128" s="341">
        <v>24656</v>
      </c>
      <c r="H128" s="458">
        <v>24235</v>
      </c>
      <c r="I128" s="464">
        <f>G128-H128</f>
        <v>421</v>
      </c>
      <c r="J128" s="464">
        <f>$F128*I128</f>
        <v>-42100</v>
      </c>
      <c r="K128" s="464">
        <f>J128/1000000</f>
        <v>-0.0421</v>
      </c>
      <c r="L128" s="341">
        <v>22138</v>
      </c>
      <c r="M128" s="458">
        <v>22129</v>
      </c>
      <c r="N128" s="464">
        <f>L128-M128</f>
        <v>9</v>
      </c>
      <c r="O128" s="464">
        <f>$F128*N128</f>
        <v>-900</v>
      </c>
      <c r="P128" s="464">
        <f>O128/1000000</f>
        <v>-0.0009</v>
      </c>
      <c r="Q128" s="487"/>
    </row>
    <row r="129" spans="1:17" ht="18" customHeight="1">
      <c r="A129" s="324"/>
      <c r="B129" s="357" t="s">
        <v>181</v>
      </c>
      <c r="C129" s="335"/>
      <c r="D129" s="84"/>
      <c r="E129" s="84"/>
      <c r="F129" s="318"/>
      <c r="G129" s="426"/>
      <c r="H129" s="429"/>
      <c r="I129" s="283"/>
      <c r="J129" s="283"/>
      <c r="K129" s="283"/>
      <c r="L129" s="268"/>
      <c r="M129" s="283"/>
      <c r="N129" s="283"/>
      <c r="O129" s="283"/>
      <c r="P129" s="283"/>
      <c r="Q129" s="482"/>
    </row>
    <row r="130" spans="1:17" ht="18" customHeight="1">
      <c r="A130" s="324"/>
      <c r="B130" s="356" t="s">
        <v>187</v>
      </c>
      <c r="C130" s="335"/>
      <c r="D130" s="127"/>
      <c r="E130" s="127"/>
      <c r="F130" s="318"/>
      <c r="G130" s="426"/>
      <c r="H130" s="429"/>
      <c r="I130" s="283"/>
      <c r="J130" s="283"/>
      <c r="K130" s="283"/>
      <c r="L130" s="268"/>
      <c r="M130" s="283"/>
      <c r="N130" s="283"/>
      <c r="O130" s="283"/>
      <c r="P130" s="283"/>
      <c r="Q130" s="482"/>
    </row>
    <row r="131" spans="1:17" ht="18" customHeight="1">
      <c r="A131" s="324">
        <v>13</v>
      </c>
      <c r="B131" s="355" t="s">
        <v>400</v>
      </c>
      <c r="C131" s="335">
        <v>4864892</v>
      </c>
      <c r="D131" s="127" t="s">
        <v>12</v>
      </c>
      <c r="E131" s="96" t="s">
        <v>347</v>
      </c>
      <c r="F131" s="322">
        <v>500</v>
      </c>
      <c r="G131" s="341">
        <v>999175</v>
      </c>
      <c r="H131" s="342">
        <v>999175</v>
      </c>
      <c r="I131" s="283">
        <f>G131-H131</f>
        <v>0</v>
      </c>
      <c r="J131" s="283">
        <f>$F131*I131</f>
        <v>0</v>
      </c>
      <c r="K131" s="283">
        <f>J131/1000000</f>
        <v>0</v>
      </c>
      <c r="L131" s="341">
        <v>16688</v>
      </c>
      <c r="M131" s="342">
        <v>16688</v>
      </c>
      <c r="N131" s="283">
        <f>L131-M131</f>
        <v>0</v>
      </c>
      <c r="O131" s="283">
        <f>$F131*N131</f>
        <v>0</v>
      </c>
      <c r="P131" s="283">
        <f>O131/1000000</f>
        <v>0</v>
      </c>
      <c r="Q131" s="509"/>
    </row>
    <row r="132" spans="1:17" ht="18" customHeight="1">
      <c r="A132" s="324">
        <v>14</v>
      </c>
      <c r="B132" s="355" t="s">
        <v>403</v>
      </c>
      <c r="C132" s="335">
        <v>4865048</v>
      </c>
      <c r="D132" s="127" t="s">
        <v>12</v>
      </c>
      <c r="E132" s="96" t="s">
        <v>347</v>
      </c>
      <c r="F132" s="322">
        <v>250</v>
      </c>
      <c r="G132" s="341">
        <v>999871</v>
      </c>
      <c r="H132" s="342">
        <v>999871</v>
      </c>
      <c r="I132" s="283">
        <f>G132-H132</f>
        <v>0</v>
      </c>
      <c r="J132" s="283">
        <f>$F132*I132</f>
        <v>0</v>
      </c>
      <c r="K132" s="283">
        <f>J132/1000000</f>
        <v>0</v>
      </c>
      <c r="L132" s="341">
        <v>999883</v>
      </c>
      <c r="M132" s="342">
        <v>999883</v>
      </c>
      <c r="N132" s="283">
        <f>L132-M132</f>
        <v>0</v>
      </c>
      <c r="O132" s="283">
        <f>$F132*N132</f>
        <v>0</v>
      </c>
      <c r="P132" s="283">
        <f>O132/1000000</f>
        <v>0</v>
      </c>
      <c r="Q132" s="498"/>
    </row>
    <row r="133" spans="1:17" ht="18" customHeight="1">
      <c r="A133" s="324">
        <v>15</v>
      </c>
      <c r="B133" s="355" t="s">
        <v>119</v>
      </c>
      <c r="C133" s="335">
        <v>4902508</v>
      </c>
      <c r="D133" s="127" t="s">
        <v>12</v>
      </c>
      <c r="E133" s="96" t="s">
        <v>347</v>
      </c>
      <c r="F133" s="322">
        <v>833.33</v>
      </c>
      <c r="G133" s="341">
        <v>0</v>
      </c>
      <c r="H133" s="342">
        <v>0</v>
      </c>
      <c r="I133" s="283">
        <f>G133-H133</f>
        <v>0</v>
      </c>
      <c r="J133" s="283">
        <f>$F133*I133</f>
        <v>0</v>
      </c>
      <c r="K133" s="283">
        <f>J133/1000000</f>
        <v>0</v>
      </c>
      <c r="L133" s="341">
        <v>999580</v>
      </c>
      <c r="M133" s="342">
        <v>999580</v>
      </c>
      <c r="N133" s="283">
        <f>L133-M133</f>
        <v>0</v>
      </c>
      <c r="O133" s="283">
        <f>$F133*N133</f>
        <v>0</v>
      </c>
      <c r="P133" s="283">
        <f>O133/1000000</f>
        <v>0</v>
      </c>
      <c r="Q133" s="482"/>
    </row>
    <row r="134" spans="1:17" ht="18" customHeight="1">
      <c r="A134" s="324"/>
      <c r="B134" s="356" t="s">
        <v>188</v>
      </c>
      <c r="C134" s="335"/>
      <c r="D134" s="127"/>
      <c r="E134" s="127"/>
      <c r="F134" s="322"/>
      <c r="G134" s="341"/>
      <c r="H134" s="342"/>
      <c r="I134" s="283"/>
      <c r="J134" s="283"/>
      <c r="K134" s="283"/>
      <c r="L134" s="268"/>
      <c r="M134" s="283"/>
      <c r="N134" s="283"/>
      <c r="O134" s="283"/>
      <c r="P134" s="283"/>
      <c r="Q134" s="482"/>
    </row>
    <row r="135" spans="1:17" ht="18" customHeight="1">
      <c r="A135" s="324">
        <v>16</v>
      </c>
      <c r="B135" s="323" t="s">
        <v>189</v>
      </c>
      <c r="C135" s="335">
        <v>4865133</v>
      </c>
      <c r="D135" s="84" t="s">
        <v>12</v>
      </c>
      <c r="E135" s="96" t="s">
        <v>347</v>
      </c>
      <c r="F135" s="322">
        <v>-100</v>
      </c>
      <c r="G135" s="341">
        <v>386068</v>
      </c>
      <c r="H135" s="342">
        <v>383534</v>
      </c>
      <c r="I135" s="283">
        <f>G135-H135</f>
        <v>2534</v>
      </c>
      <c r="J135" s="283">
        <f>$F135*I135</f>
        <v>-253400</v>
      </c>
      <c r="K135" s="283">
        <f>J135/1000000</f>
        <v>-0.2534</v>
      </c>
      <c r="L135" s="341">
        <v>49059</v>
      </c>
      <c r="M135" s="342">
        <v>49059</v>
      </c>
      <c r="N135" s="283">
        <f>L135-M135</f>
        <v>0</v>
      </c>
      <c r="O135" s="283">
        <f>$F135*N135</f>
        <v>0</v>
      </c>
      <c r="P135" s="283">
        <f>O135/1000000</f>
        <v>0</v>
      </c>
      <c r="Q135" s="482"/>
    </row>
    <row r="136" spans="1:17" ht="18" customHeight="1">
      <c r="A136" s="324"/>
      <c r="B136" s="357" t="s">
        <v>190</v>
      </c>
      <c r="C136" s="335"/>
      <c r="D136" s="84"/>
      <c r="E136" s="127"/>
      <c r="F136" s="322"/>
      <c r="G136" s="426"/>
      <c r="H136" s="429"/>
      <c r="I136" s="283"/>
      <c r="J136" s="283"/>
      <c r="K136" s="283"/>
      <c r="L136" s="268"/>
      <c r="M136" s="283"/>
      <c r="N136" s="283"/>
      <c r="O136" s="283"/>
      <c r="P136" s="283"/>
      <c r="Q136" s="482"/>
    </row>
    <row r="137" spans="1:17" ht="18" customHeight="1">
      <c r="A137" s="324">
        <v>17</v>
      </c>
      <c r="B137" s="323" t="s">
        <v>177</v>
      </c>
      <c r="C137" s="335">
        <v>4865076</v>
      </c>
      <c r="D137" s="84" t="s">
        <v>12</v>
      </c>
      <c r="E137" s="96" t="s">
        <v>347</v>
      </c>
      <c r="F137" s="322">
        <v>-100</v>
      </c>
      <c r="G137" s="341">
        <v>4933</v>
      </c>
      <c r="H137" s="342">
        <v>4933</v>
      </c>
      <c r="I137" s="283">
        <f>G137-H137</f>
        <v>0</v>
      </c>
      <c r="J137" s="283">
        <f>$F137*I137</f>
        <v>0</v>
      </c>
      <c r="K137" s="283">
        <f>J137/1000000</f>
        <v>0</v>
      </c>
      <c r="L137" s="341">
        <v>27293</v>
      </c>
      <c r="M137" s="342">
        <v>27207</v>
      </c>
      <c r="N137" s="283">
        <f>L137-M137</f>
        <v>86</v>
      </c>
      <c r="O137" s="283">
        <f>$F137*N137</f>
        <v>-8600</v>
      </c>
      <c r="P137" s="283">
        <f>O137/1000000</f>
        <v>-0.0086</v>
      </c>
      <c r="Q137" s="481"/>
    </row>
    <row r="138" spans="1:17" ht="18" customHeight="1">
      <c r="A138" s="324">
        <v>18</v>
      </c>
      <c r="B138" s="355" t="s">
        <v>191</v>
      </c>
      <c r="C138" s="335">
        <v>4865077</v>
      </c>
      <c r="D138" s="127" t="s">
        <v>12</v>
      </c>
      <c r="E138" s="96" t="s">
        <v>347</v>
      </c>
      <c r="F138" s="322">
        <v>-100</v>
      </c>
      <c r="G138" s="341">
        <v>0</v>
      </c>
      <c r="H138" s="342">
        <v>0</v>
      </c>
      <c r="I138" s="283">
        <f>G138-H138</f>
        <v>0</v>
      </c>
      <c r="J138" s="283">
        <f>$F138*I138</f>
        <v>0</v>
      </c>
      <c r="K138" s="283">
        <f>J138/1000000</f>
        <v>0</v>
      </c>
      <c r="L138" s="341">
        <v>0</v>
      </c>
      <c r="M138" s="342">
        <v>0</v>
      </c>
      <c r="N138" s="283">
        <f>L138-M138</f>
        <v>0</v>
      </c>
      <c r="O138" s="283">
        <f>$F138*N138</f>
        <v>0</v>
      </c>
      <c r="P138" s="283">
        <f>O138/1000000</f>
        <v>0</v>
      </c>
      <c r="Q138" s="482"/>
    </row>
    <row r="139" spans="1:17" ht="18" customHeight="1">
      <c r="A139" s="595"/>
      <c r="B139" s="356" t="s">
        <v>49</v>
      </c>
      <c r="C139" s="639"/>
      <c r="D139" s="92"/>
      <c r="E139" s="92"/>
      <c r="F139" s="322"/>
      <c r="G139" s="426"/>
      <c r="H139" s="429"/>
      <c r="I139" s="283"/>
      <c r="J139" s="283"/>
      <c r="K139" s="283"/>
      <c r="L139" s="268"/>
      <c r="M139" s="283"/>
      <c r="N139" s="283"/>
      <c r="O139" s="283"/>
      <c r="P139" s="283"/>
      <c r="Q139" s="482"/>
    </row>
    <row r="140" spans="1:17" ht="18" customHeight="1">
      <c r="A140" s="324">
        <v>19</v>
      </c>
      <c r="B140" s="745" t="s">
        <v>196</v>
      </c>
      <c r="C140" s="335">
        <v>4902503</v>
      </c>
      <c r="D140" s="96" t="s">
        <v>12</v>
      </c>
      <c r="E140" s="96" t="s">
        <v>347</v>
      </c>
      <c r="F140" s="322">
        <v>-416.66</v>
      </c>
      <c r="G140" s="341">
        <v>998907</v>
      </c>
      <c r="H140" s="342">
        <v>998733</v>
      </c>
      <c r="I140" s="283">
        <f>G140-H140</f>
        <v>174</v>
      </c>
      <c r="J140" s="283">
        <f>$F140*I140</f>
        <v>-72498.84000000001</v>
      </c>
      <c r="K140" s="283">
        <f>J140/1000000</f>
        <v>-0.07249884000000001</v>
      </c>
      <c r="L140" s="341">
        <v>368</v>
      </c>
      <c r="M140" s="342">
        <v>304</v>
      </c>
      <c r="N140" s="283">
        <f>L140-M140</f>
        <v>64</v>
      </c>
      <c r="O140" s="283">
        <f>$F140*N140</f>
        <v>-26666.24</v>
      </c>
      <c r="P140" s="283">
        <f>O140/1000000</f>
        <v>-0.02666624</v>
      </c>
      <c r="Q140" s="482"/>
    </row>
    <row r="141" spans="1:17" ht="18" customHeight="1">
      <c r="A141" s="324"/>
      <c r="B141" s="357" t="s">
        <v>50</v>
      </c>
      <c r="C141" s="322"/>
      <c r="D141" s="84"/>
      <c r="E141" s="84"/>
      <c r="F141" s="322"/>
      <c r="G141" s="426"/>
      <c r="H141" s="429"/>
      <c r="I141" s="283"/>
      <c r="J141" s="283"/>
      <c r="K141" s="283"/>
      <c r="L141" s="268"/>
      <c r="M141" s="283"/>
      <c r="N141" s="283"/>
      <c r="O141" s="283"/>
      <c r="P141" s="283"/>
      <c r="Q141" s="482"/>
    </row>
    <row r="142" spans="1:17" ht="18" customHeight="1">
      <c r="A142" s="324"/>
      <c r="B142" s="357" t="s">
        <v>51</v>
      </c>
      <c r="C142" s="322"/>
      <c r="D142" s="84"/>
      <c r="E142" s="84"/>
      <c r="F142" s="322"/>
      <c r="G142" s="426"/>
      <c r="H142" s="429"/>
      <c r="I142" s="283"/>
      <c r="J142" s="283"/>
      <c r="K142" s="283"/>
      <c r="L142" s="268"/>
      <c r="M142" s="283"/>
      <c r="N142" s="283"/>
      <c r="O142" s="283"/>
      <c r="P142" s="283"/>
      <c r="Q142" s="482"/>
    </row>
    <row r="143" spans="1:17" ht="18" customHeight="1">
      <c r="A143" s="324"/>
      <c r="B143" s="357" t="s">
        <v>52</v>
      </c>
      <c r="C143" s="322"/>
      <c r="D143" s="84"/>
      <c r="E143" s="84"/>
      <c r="F143" s="322"/>
      <c r="G143" s="426"/>
      <c r="H143" s="429"/>
      <c r="I143" s="283"/>
      <c r="J143" s="283"/>
      <c r="K143" s="283"/>
      <c r="L143" s="268"/>
      <c r="M143" s="283"/>
      <c r="N143" s="283"/>
      <c r="O143" s="283"/>
      <c r="P143" s="283"/>
      <c r="Q143" s="482"/>
    </row>
    <row r="144" spans="1:17" ht="17.25" customHeight="1">
      <c r="A144" s="324">
        <v>20</v>
      </c>
      <c r="B144" s="355" t="s">
        <v>53</v>
      </c>
      <c r="C144" s="335">
        <v>4865090</v>
      </c>
      <c r="D144" s="127" t="s">
        <v>12</v>
      </c>
      <c r="E144" s="96" t="s">
        <v>347</v>
      </c>
      <c r="F144" s="322">
        <v>-100</v>
      </c>
      <c r="G144" s="341">
        <v>9141</v>
      </c>
      <c r="H144" s="342">
        <v>9149</v>
      </c>
      <c r="I144" s="283">
        <f>G144-H144</f>
        <v>-8</v>
      </c>
      <c r="J144" s="283">
        <f>$F144*I144</f>
        <v>800</v>
      </c>
      <c r="K144" s="283">
        <f>J144/1000000</f>
        <v>0.0008</v>
      </c>
      <c r="L144" s="341">
        <v>37622</v>
      </c>
      <c r="M144" s="342">
        <v>37637</v>
      </c>
      <c r="N144" s="283">
        <f>L144-M144</f>
        <v>-15</v>
      </c>
      <c r="O144" s="283">
        <f>$F144*N144</f>
        <v>1500</v>
      </c>
      <c r="P144" s="283">
        <f>O144/1000000</f>
        <v>0.0015</v>
      </c>
      <c r="Q144" s="517"/>
    </row>
    <row r="145" spans="1:17" ht="18" customHeight="1">
      <c r="A145" s="324">
        <v>21</v>
      </c>
      <c r="B145" s="355" t="s">
        <v>54</v>
      </c>
      <c r="C145" s="335">
        <v>4902519</v>
      </c>
      <c r="D145" s="127" t="s">
        <v>12</v>
      </c>
      <c r="E145" s="96" t="s">
        <v>347</v>
      </c>
      <c r="F145" s="322">
        <v>-100</v>
      </c>
      <c r="G145" s="341">
        <v>12197</v>
      </c>
      <c r="H145" s="342">
        <v>12230</v>
      </c>
      <c r="I145" s="283">
        <f>G145-H145</f>
        <v>-33</v>
      </c>
      <c r="J145" s="283">
        <f>$F145*I145</f>
        <v>3300</v>
      </c>
      <c r="K145" s="283">
        <f>J145/1000000</f>
        <v>0.0033</v>
      </c>
      <c r="L145" s="341">
        <v>72852</v>
      </c>
      <c r="M145" s="342">
        <v>72814</v>
      </c>
      <c r="N145" s="283">
        <f>L145-M145</f>
        <v>38</v>
      </c>
      <c r="O145" s="283">
        <f>$F145*N145</f>
        <v>-3800</v>
      </c>
      <c r="P145" s="283">
        <f>O145/1000000</f>
        <v>-0.0038</v>
      </c>
      <c r="Q145" s="482"/>
    </row>
    <row r="146" spans="1:17" ht="18" customHeight="1">
      <c r="A146" s="324">
        <v>22</v>
      </c>
      <c r="B146" s="355" t="s">
        <v>55</v>
      </c>
      <c r="C146" s="335">
        <v>4902539</v>
      </c>
      <c r="D146" s="127" t="s">
        <v>12</v>
      </c>
      <c r="E146" s="96" t="s">
        <v>347</v>
      </c>
      <c r="F146" s="322">
        <v>-100</v>
      </c>
      <c r="G146" s="341">
        <v>751</v>
      </c>
      <c r="H146" s="342">
        <v>705</v>
      </c>
      <c r="I146" s="283">
        <f>G146-H146</f>
        <v>46</v>
      </c>
      <c r="J146" s="283">
        <f>$F146*I146</f>
        <v>-4600</v>
      </c>
      <c r="K146" s="283">
        <f>J146/1000000</f>
        <v>-0.0046</v>
      </c>
      <c r="L146" s="341">
        <v>13560</v>
      </c>
      <c r="M146" s="342">
        <v>13010</v>
      </c>
      <c r="N146" s="283">
        <f>L146-M146</f>
        <v>550</v>
      </c>
      <c r="O146" s="283">
        <f>$F146*N146</f>
        <v>-55000</v>
      </c>
      <c r="P146" s="283">
        <f>O146/1000000</f>
        <v>-0.055</v>
      </c>
      <c r="Q146" s="482"/>
    </row>
    <row r="147" spans="1:17" ht="18" customHeight="1">
      <c r="A147" s="324"/>
      <c r="B147" s="356" t="s">
        <v>56</v>
      </c>
      <c r="C147" s="335"/>
      <c r="D147" s="127"/>
      <c r="E147" s="127"/>
      <c r="F147" s="322"/>
      <c r="G147" s="426"/>
      <c r="H147" s="429"/>
      <c r="I147" s="283"/>
      <c r="J147" s="283"/>
      <c r="K147" s="283"/>
      <c r="L147" s="268"/>
      <c r="M147" s="283"/>
      <c r="N147" s="283"/>
      <c r="O147" s="283"/>
      <c r="P147" s="283"/>
      <c r="Q147" s="482"/>
    </row>
    <row r="148" spans="1:17" ht="18" customHeight="1">
      <c r="A148" s="324">
        <v>23</v>
      </c>
      <c r="B148" s="355" t="s">
        <v>57</v>
      </c>
      <c r="C148" s="335">
        <v>4902591</v>
      </c>
      <c r="D148" s="127" t="s">
        <v>12</v>
      </c>
      <c r="E148" s="96" t="s">
        <v>347</v>
      </c>
      <c r="F148" s="322">
        <v>-1333</v>
      </c>
      <c r="G148" s="341">
        <v>57</v>
      </c>
      <c r="H148" s="342">
        <v>24</v>
      </c>
      <c r="I148" s="283">
        <f aca="true" t="shared" si="18" ref="I148:I155">G148-H148</f>
        <v>33</v>
      </c>
      <c r="J148" s="283">
        <f aca="true" t="shared" si="19" ref="J148:J155">$F148*I148</f>
        <v>-43989</v>
      </c>
      <c r="K148" s="283">
        <f aca="true" t="shared" si="20" ref="K148:K155">J148/1000000</f>
        <v>-0.043989</v>
      </c>
      <c r="L148" s="341">
        <v>10</v>
      </c>
      <c r="M148" s="342">
        <v>5</v>
      </c>
      <c r="N148" s="283">
        <f aca="true" t="shared" si="21" ref="N148:N155">L148-M148</f>
        <v>5</v>
      </c>
      <c r="O148" s="283">
        <f aca="true" t="shared" si="22" ref="O148:O155">$F148*N148</f>
        <v>-6665</v>
      </c>
      <c r="P148" s="283">
        <f aca="true" t="shared" si="23" ref="P148:P155">O148/1000000</f>
        <v>-0.006665</v>
      </c>
      <c r="Q148" s="482"/>
    </row>
    <row r="149" spans="1:17" ht="18" customHeight="1">
      <c r="A149" s="324">
        <v>24</v>
      </c>
      <c r="B149" s="355" t="s">
        <v>58</v>
      </c>
      <c r="C149" s="335">
        <v>4902565</v>
      </c>
      <c r="D149" s="127" t="s">
        <v>12</v>
      </c>
      <c r="E149" s="96" t="s">
        <v>347</v>
      </c>
      <c r="F149" s="322">
        <v>-100</v>
      </c>
      <c r="G149" s="341">
        <v>0</v>
      </c>
      <c r="H149" s="342">
        <v>0</v>
      </c>
      <c r="I149" s="283">
        <f>G149-H149</f>
        <v>0</v>
      </c>
      <c r="J149" s="283">
        <f>$F149*I149</f>
        <v>0</v>
      </c>
      <c r="K149" s="283">
        <f>J149/1000000</f>
        <v>0</v>
      </c>
      <c r="L149" s="341">
        <v>0</v>
      </c>
      <c r="M149" s="342">
        <v>0</v>
      </c>
      <c r="N149" s="283">
        <f>L149-M149</f>
        <v>0</v>
      </c>
      <c r="O149" s="283">
        <f>$F149*N149</f>
        <v>0</v>
      </c>
      <c r="P149" s="283">
        <f>O149/1000000</f>
        <v>0</v>
      </c>
      <c r="Q149" s="482"/>
    </row>
    <row r="150" spans="1:17" ht="18" customHeight="1">
      <c r="A150" s="324">
        <v>25</v>
      </c>
      <c r="B150" s="355" t="s">
        <v>59</v>
      </c>
      <c r="C150" s="335">
        <v>4902523</v>
      </c>
      <c r="D150" s="127" t="s">
        <v>12</v>
      </c>
      <c r="E150" s="96" t="s">
        <v>347</v>
      </c>
      <c r="F150" s="322">
        <v>-100</v>
      </c>
      <c r="G150" s="341">
        <v>999815</v>
      </c>
      <c r="H150" s="342">
        <v>999815</v>
      </c>
      <c r="I150" s="283">
        <f t="shared" si="18"/>
        <v>0</v>
      </c>
      <c r="J150" s="283">
        <f t="shared" si="19"/>
        <v>0</v>
      </c>
      <c r="K150" s="283">
        <f t="shared" si="20"/>
        <v>0</v>
      </c>
      <c r="L150" s="341">
        <v>999943</v>
      </c>
      <c r="M150" s="342">
        <v>999943</v>
      </c>
      <c r="N150" s="283">
        <f t="shared" si="21"/>
        <v>0</v>
      </c>
      <c r="O150" s="283">
        <f t="shared" si="22"/>
        <v>0</v>
      </c>
      <c r="P150" s="283">
        <f t="shared" si="23"/>
        <v>0</v>
      </c>
      <c r="Q150" s="482"/>
    </row>
    <row r="151" spans="1:17" ht="18" customHeight="1">
      <c r="A151" s="324">
        <v>26</v>
      </c>
      <c r="B151" s="355" t="s">
        <v>60</v>
      </c>
      <c r="C151" s="335">
        <v>4902547</v>
      </c>
      <c r="D151" s="127" t="s">
        <v>12</v>
      </c>
      <c r="E151" s="96" t="s">
        <v>347</v>
      </c>
      <c r="F151" s="322">
        <v>-100</v>
      </c>
      <c r="G151" s="341">
        <v>5885</v>
      </c>
      <c r="H151" s="342">
        <v>5885</v>
      </c>
      <c r="I151" s="283">
        <f t="shared" si="18"/>
        <v>0</v>
      </c>
      <c r="J151" s="283">
        <f t="shared" si="19"/>
        <v>0</v>
      </c>
      <c r="K151" s="283">
        <f t="shared" si="20"/>
        <v>0</v>
      </c>
      <c r="L151" s="341">
        <v>8891</v>
      </c>
      <c r="M151" s="342">
        <v>8891</v>
      </c>
      <c r="N151" s="283">
        <f t="shared" si="21"/>
        <v>0</v>
      </c>
      <c r="O151" s="283">
        <f t="shared" si="22"/>
        <v>0</v>
      </c>
      <c r="P151" s="283">
        <f t="shared" si="23"/>
        <v>0</v>
      </c>
      <c r="Q151" s="482"/>
    </row>
    <row r="152" spans="1:17" ht="18" customHeight="1">
      <c r="A152" s="324">
        <v>27</v>
      </c>
      <c r="B152" s="323" t="s">
        <v>61</v>
      </c>
      <c r="C152" s="322">
        <v>4902605</v>
      </c>
      <c r="D152" s="84" t="s">
        <v>12</v>
      </c>
      <c r="E152" s="96" t="s">
        <v>347</v>
      </c>
      <c r="F152" s="529">
        <v>-1333.33</v>
      </c>
      <c r="G152" s="341">
        <v>0</v>
      </c>
      <c r="H152" s="342">
        <v>0</v>
      </c>
      <c r="I152" s="283">
        <f t="shared" si="18"/>
        <v>0</v>
      </c>
      <c r="J152" s="283">
        <f t="shared" si="19"/>
        <v>0</v>
      </c>
      <c r="K152" s="283">
        <f t="shared" si="20"/>
        <v>0</v>
      </c>
      <c r="L152" s="341">
        <v>0</v>
      </c>
      <c r="M152" s="342">
        <v>0</v>
      </c>
      <c r="N152" s="283">
        <f t="shared" si="21"/>
        <v>0</v>
      </c>
      <c r="O152" s="283">
        <f t="shared" si="22"/>
        <v>0</v>
      </c>
      <c r="P152" s="283">
        <f t="shared" si="23"/>
        <v>0</v>
      </c>
      <c r="Q152" s="482"/>
    </row>
    <row r="153" spans="1:17" ht="18" customHeight="1">
      <c r="A153" s="324">
        <v>28</v>
      </c>
      <c r="B153" s="323" t="s">
        <v>62</v>
      </c>
      <c r="C153" s="322">
        <v>5295190</v>
      </c>
      <c r="D153" s="84" t="s">
        <v>12</v>
      </c>
      <c r="E153" s="96" t="s">
        <v>347</v>
      </c>
      <c r="F153" s="322">
        <v>-100</v>
      </c>
      <c r="G153" s="341">
        <v>999183</v>
      </c>
      <c r="H153" s="342">
        <v>999400</v>
      </c>
      <c r="I153" s="283">
        <f>G153-H153</f>
        <v>-217</v>
      </c>
      <c r="J153" s="283">
        <f>$F153*I153</f>
        <v>21700</v>
      </c>
      <c r="K153" s="283">
        <f>J153/1000000</f>
        <v>0.0217</v>
      </c>
      <c r="L153" s="341">
        <v>4593</v>
      </c>
      <c r="M153" s="342">
        <v>4538</v>
      </c>
      <c r="N153" s="283">
        <f>L153-M153</f>
        <v>55</v>
      </c>
      <c r="O153" s="283">
        <f>$F153*N153</f>
        <v>-5500</v>
      </c>
      <c r="P153" s="283">
        <f>O153/1000000</f>
        <v>-0.0055</v>
      </c>
      <c r="Q153" s="482"/>
    </row>
    <row r="154" spans="1:17" ht="18" customHeight="1">
      <c r="A154" s="324">
        <v>29</v>
      </c>
      <c r="B154" s="323" t="s">
        <v>63</v>
      </c>
      <c r="C154" s="322">
        <v>4902529</v>
      </c>
      <c r="D154" s="84" t="s">
        <v>12</v>
      </c>
      <c r="E154" s="96" t="s">
        <v>347</v>
      </c>
      <c r="F154" s="322">
        <v>-44.44</v>
      </c>
      <c r="G154" s="341">
        <v>989743</v>
      </c>
      <c r="H154" s="342">
        <v>989743</v>
      </c>
      <c r="I154" s="283">
        <f t="shared" si="18"/>
        <v>0</v>
      </c>
      <c r="J154" s="283">
        <f t="shared" si="19"/>
        <v>0</v>
      </c>
      <c r="K154" s="283">
        <f t="shared" si="20"/>
        <v>0</v>
      </c>
      <c r="L154" s="341">
        <v>390</v>
      </c>
      <c r="M154" s="342">
        <v>390</v>
      </c>
      <c r="N154" s="283">
        <f t="shared" si="21"/>
        <v>0</v>
      </c>
      <c r="O154" s="283">
        <f t="shared" si="22"/>
        <v>0</v>
      </c>
      <c r="P154" s="283">
        <f t="shared" si="23"/>
        <v>0</v>
      </c>
      <c r="Q154" s="498"/>
    </row>
    <row r="155" spans="1:17" ht="18" customHeight="1">
      <c r="A155" s="324">
        <v>30</v>
      </c>
      <c r="B155" s="323" t="s">
        <v>145</v>
      </c>
      <c r="C155" s="322">
        <v>4865087</v>
      </c>
      <c r="D155" s="84" t="s">
        <v>12</v>
      </c>
      <c r="E155" s="96" t="s">
        <v>347</v>
      </c>
      <c r="F155" s="322">
        <v>-100</v>
      </c>
      <c r="G155" s="341">
        <v>0</v>
      </c>
      <c r="H155" s="342">
        <v>0</v>
      </c>
      <c r="I155" s="283">
        <f t="shared" si="18"/>
        <v>0</v>
      </c>
      <c r="J155" s="283">
        <f t="shared" si="19"/>
        <v>0</v>
      </c>
      <c r="K155" s="283">
        <f t="shared" si="20"/>
        <v>0</v>
      </c>
      <c r="L155" s="341">
        <v>0</v>
      </c>
      <c r="M155" s="342">
        <v>0</v>
      </c>
      <c r="N155" s="283">
        <f t="shared" si="21"/>
        <v>0</v>
      </c>
      <c r="O155" s="283">
        <f t="shared" si="22"/>
        <v>0</v>
      </c>
      <c r="P155" s="283">
        <f t="shared" si="23"/>
        <v>0</v>
      </c>
      <c r="Q155" s="482"/>
    </row>
    <row r="156" spans="1:17" ht="18" customHeight="1">
      <c r="A156" s="324"/>
      <c r="B156" s="357" t="s">
        <v>78</v>
      </c>
      <c r="C156" s="322"/>
      <c r="D156" s="84"/>
      <c r="E156" s="84"/>
      <c r="F156" s="322"/>
      <c r="G156" s="426"/>
      <c r="H156" s="429"/>
      <c r="I156" s="283"/>
      <c r="J156" s="283"/>
      <c r="K156" s="283"/>
      <c r="L156" s="268"/>
      <c r="M156" s="283"/>
      <c r="N156" s="283"/>
      <c r="O156" s="283"/>
      <c r="P156" s="283"/>
      <c r="Q156" s="482"/>
    </row>
    <row r="157" spans="1:17" ht="18" customHeight="1">
      <c r="A157" s="324">
        <v>31</v>
      </c>
      <c r="B157" s="323" t="s">
        <v>79</v>
      </c>
      <c r="C157" s="322">
        <v>4902577</v>
      </c>
      <c r="D157" s="84" t="s">
        <v>12</v>
      </c>
      <c r="E157" s="96" t="s">
        <v>347</v>
      </c>
      <c r="F157" s="322">
        <v>400</v>
      </c>
      <c r="G157" s="341">
        <v>995611</v>
      </c>
      <c r="H157" s="342">
        <v>995611</v>
      </c>
      <c r="I157" s="283">
        <f>G157-H157</f>
        <v>0</v>
      </c>
      <c r="J157" s="283">
        <f>$F157*I157</f>
        <v>0</v>
      </c>
      <c r="K157" s="283">
        <f>J157/1000000</f>
        <v>0</v>
      </c>
      <c r="L157" s="341">
        <v>59</v>
      </c>
      <c r="M157" s="342">
        <v>69</v>
      </c>
      <c r="N157" s="283">
        <f>L157-M157</f>
        <v>-10</v>
      </c>
      <c r="O157" s="283">
        <f>$F157*N157</f>
        <v>-4000</v>
      </c>
      <c r="P157" s="283">
        <f>O157/1000000</f>
        <v>-0.004</v>
      </c>
      <c r="Q157" s="482"/>
    </row>
    <row r="158" spans="1:17" ht="18" customHeight="1">
      <c r="A158" s="324">
        <v>32</v>
      </c>
      <c r="B158" s="323" t="s">
        <v>80</v>
      </c>
      <c r="C158" s="322">
        <v>4902525</v>
      </c>
      <c r="D158" s="84" t="s">
        <v>12</v>
      </c>
      <c r="E158" s="96" t="s">
        <v>347</v>
      </c>
      <c r="F158" s="322">
        <v>-400</v>
      </c>
      <c r="G158" s="341">
        <v>999882</v>
      </c>
      <c r="H158" s="342">
        <v>999882</v>
      </c>
      <c r="I158" s="283">
        <f>G158-H158</f>
        <v>0</v>
      </c>
      <c r="J158" s="283">
        <f>$F158*I158</f>
        <v>0</v>
      </c>
      <c r="K158" s="283">
        <f>J158/1000000</f>
        <v>0</v>
      </c>
      <c r="L158" s="341">
        <v>8</v>
      </c>
      <c r="M158" s="342">
        <v>8</v>
      </c>
      <c r="N158" s="283">
        <f>L158-M158</f>
        <v>0</v>
      </c>
      <c r="O158" s="283">
        <f>$F158*N158</f>
        <v>0</v>
      </c>
      <c r="P158" s="283">
        <f>O158/1000000</f>
        <v>0</v>
      </c>
      <c r="Q158" s="482"/>
    </row>
    <row r="159" spans="1:17" ht="15" customHeight="1" thickBot="1">
      <c r="A159" s="643"/>
      <c r="B159" s="515"/>
      <c r="C159" s="515"/>
      <c r="D159" s="515"/>
      <c r="E159" s="515"/>
      <c r="F159" s="515"/>
      <c r="G159" s="644"/>
      <c r="H159" s="645"/>
      <c r="I159" s="515"/>
      <c r="J159" s="515"/>
      <c r="K159" s="646"/>
      <c r="L159" s="643"/>
      <c r="M159" s="515"/>
      <c r="N159" s="515"/>
      <c r="O159" s="515"/>
      <c r="P159" s="646"/>
      <c r="Q159" s="600"/>
    </row>
    <row r="160" ht="13.5" thickTop="1"/>
    <row r="161" spans="1:16" ht="20.25">
      <c r="A161" s="316" t="s">
        <v>314</v>
      </c>
      <c r="K161" s="640">
        <f>SUM(K112:K159)</f>
        <v>-0.80218784</v>
      </c>
      <c r="P161" s="640">
        <f>SUM(P112:P159)</f>
        <v>-0.10793124000000001</v>
      </c>
    </row>
    <row r="162" spans="1:16" ht="12.75">
      <c r="A162" s="59"/>
      <c r="K162" s="589"/>
      <c r="P162" s="589"/>
    </row>
    <row r="163" spans="1:16" ht="12.75">
      <c r="A163" s="59"/>
      <c r="K163" s="589"/>
      <c r="P163" s="589"/>
    </row>
    <row r="164" spans="1:17" ht="18">
      <c r="A164" s="59"/>
      <c r="K164" s="589"/>
      <c r="P164" s="589"/>
      <c r="Q164" s="635" t="str">
        <f>NDPL!$Q$1</f>
        <v>FABRUARY-2017</v>
      </c>
    </row>
    <row r="165" spans="1:16" ht="12.75">
      <c r="A165" s="59"/>
      <c r="K165" s="589"/>
      <c r="P165" s="589"/>
    </row>
    <row r="166" spans="1:16" ht="12.75">
      <c r="A166" s="59"/>
      <c r="K166" s="589"/>
      <c r="P166" s="589"/>
    </row>
    <row r="167" spans="1:16" ht="12.75">
      <c r="A167" s="59"/>
      <c r="K167" s="589"/>
      <c r="P167" s="589"/>
    </row>
    <row r="168" spans="1:11" ht="13.5" thickBot="1">
      <c r="A168" s="2"/>
      <c r="B168" s="7"/>
      <c r="C168" s="7"/>
      <c r="D168" s="55"/>
      <c r="E168" s="55"/>
      <c r="F168" s="21"/>
      <c r="G168" s="21"/>
      <c r="H168" s="21"/>
      <c r="I168" s="21"/>
      <c r="J168" s="21"/>
      <c r="K168" s="56"/>
    </row>
    <row r="169" spans="1:17" ht="27.75">
      <c r="A169" s="412" t="s">
        <v>194</v>
      </c>
      <c r="B169" s="148"/>
      <c r="C169" s="144"/>
      <c r="D169" s="144"/>
      <c r="E169" s="144"/>
      <c r="F169" s="193"/>
      <c r="G169" s="193"/>
      <c r="H169" s="193"/>
      <c r="I169" s="193"/>
      <c r="J169" s="193"/>
      <c r="K169" s="194"/>
      <c r="L169" s="601"/>
      <c r="M169" s="601"/>
      <c r="N169" s="601"/>
      <c r="O169" s="601"/>
      <c r="P169" s="601"/>
      <c r="Q169" s="602"/>
    </row>
    <row r="170" spans="1:17" ht="24.75" customHeight="1">
      <c r="A170" s="411" t="s">
        <v>316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410">
        <f>K106</f>
        <v>-16.18557447</v>
      </c>
      <c r="L170" s="293"/>
      <c r="M170" s="293"/>
      <c r="N170" s="293"/>
      <c r="O170" s="293"/>
      <c r="P170" s="410">
        <f>P106</f>
        <v>1.5706250800000001</v>
      </c>
      <c r="Q170" s="603"/>
    </row>
    <row r="171" spans="1:17" ht="24.75" customHeight="1">
      <c r="A171" s="411" t="s">
        <v>315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410">
        <f>K161</f>
        <v>-0.80218784</v>
      </c>
      <c r="L171" s="293"/>
      <c r="M171" s="293"/>
      <c r="N171" s="293"/>
      <c r="O171" s="293"/>
      <c r="P171" s="410">
        <f>P161</f>
        <v>-0.10793124000000001</v>
      </c>
      <c r="Q171" s="603"/>
    </row>
    <row r="172" spans="1:17" ht="24.75" customHeight="1">
      <c r="A172" s="411" t="s">
        <v>317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410">
        <f>'ROHTAK ROAD'!K41</f>
        <v>0.4334</v>
      </c>
      <c r="L172" s="293"/>
      <c r="M172" s="293"/>
      <c r="N172" s="293"/>
      <c r="O172" s="293"/>
      <c r="P172" s="410">
        <f>'ROHTAK ROAD'!P41</f>
        <v>-0.01505</v>
      </c>
      <c r="Q172" s="603"/>
    </row>
    <row r="173" spans="1:17" ht="24.75" customHeight="1">
      <c r="A173" s="411" t="s">
        <v>318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410">
        <f>-MES!K40</f>
        <v>-0.0041</v>
      </c>
      <c r="L173" s="293"/>
      <c r="M173" s="293"/>
      <c r="N173" s="293"/>
      <c r="O173" s="293"/>
      <c r="P173" s="410">
        <f>-MES!P40</f>
        <v>-0.0572</v>
      </c>
      <c r="Q173" s="603"/>
    </row>
    <row r="174" spans="1:17" ht="29.25" customHeight="1" thickBot="1">
      <c r="A174" s="413" t="s">
        <v>195</v>
      </c>
      <c r="B174" s="195"/>
      <c r="C174" s="196"/>
      <c r="D174" s="196"/>
      <c r="E174" s="196"/>
      <c r="F174" s="196"/>
      <c r="G174" s="196"/>
      <c r="H174" s="196"/>
      <c r="I174" s="196"/>
      <c r="J174" s="196"/>
      <c r="K174" s="414">
        <f>SUM(K170:K173)</f>
        <v>-16.55846231</v>
      </c>
      <c r="L174" s="647"/>
      <c r="M174" s="647"/>
      <c r="N174" s="647"/>
      <c r="O174" s="647"/>
      <c r="P174" s="414">
        <f>SUM(P170:P173)</f>
        <v>1.39044384</v>
      </c>
      <c r="Q174" s="605"/>
    </row>
    <row r="179" ht="13.5" thickBot="1"/>
    <row r="180" spans="1:17" ht="12.75">
      <c r="A180" s="606"/>
      <c r="B180" s="607"/>
      <c r="C180" s="607"/>
      <c r="D180" s="607"/>
      <c r="E180" s="607"/>
      <c r="F180" s="607"/>
      <c r="G180" s="607"/>
      <c r="H180" s="601"/>
      <c r="I180" s="601"/>
      <c r="J180" s="601"/>
      <c r="K180" s="601"/>
      <c r="L180" s="601"/>
      <c r="M180" s="601"/>
      <c r="N180" s="601"/>
      <c r="O180" s="601"/>
      <c r="P180" s="601"/>
      <c r="Q180" s="602"/>
    </row>
    <row r="181" spans="1:17" ht="26.25">
      <c r="A181" s="648" t="s">
        <v>328</v>
      </c>
      <c r="B181" s="609"/>
      <c r="C181" s="609"/>
      <c r="D181" s="609"/>
      <c r="E181" s="609"/>
      <c r="F181" s="609"/>
      <c r="G181" s="609"/>
      <c r="H181" s="512"/>
      <c r="I181" s="512"/>
      <c r="J181" s="512"/>
      <c r="K181" s="512"/>
      <c r="L181" s="512"/>
      <c r="M181" s="512"/>
      <c r="N181" s="512"/>
      <c r="O181" s="512"/>
      <c r="P181" s="512"/>
      <c r="Q181" s="603"/>
    </row>
    <row r="182" spans="1:17" ht="12.75">
      <c r="A182" s="610"/>
      <c r="B182" s="609"/>
      <c r="C182" s="609"/>
      <c r="D182" s="609"/>
      <c r="E182" s="609"/>
      <c r="F182" s="609"/>
      <c r="G182" s="609"/>
      <c r="H182" s="512"/>
      <c r="I182" s="512"/>
      <c r="J182" s="512"/>
      <c r="K182" s="512"/>
      <c r="L182" s="512"/>
      <c r="M182" s="512"/>
      <c r="N182" s="512"/>
      <c r="O182" s="512"/>
      <c r="P182" s="512"/>
      <c r="Q182" s="603"/>
    </row>
    <row r="183" spans="1:17" ht="15.75">
      <c r="A183" s="611"/>
      <c r="B183" s="612"/>
      <c r="C183" s="612"/>
      <c r="D183" s="612"/>
      <c r="E183" s="612"/>
      <c r="F183" s="612"/>
      <c r="G183" s="612"/>
      <c r="H183" s="512"/>
      <c r="I183" s="512"/>
      <c r="J183" s="512"/>
      <c r="K183" s="613" t="s">
        <v>340</v>
      </c>
      <c r="L183" s="512"/>
      <c r="M183" s="512"/>
      <c r="N183" s="512"/>
      <c r="O183" s="512"/>
      <c r="P183" s="613" t="s">
        <v>341</v>
      </c>
      <c r="Q183" s="603"/>
    </row>
    <row r="184" spans="1:17" ht="12.75">
      <c r="A184" s="614"/>
      <c r="B184" s="96"/>
      <c r="C184" s="96"/>
      <c r="D184" s="96"/>
      <c r="E184" s="96"/>
      <c r="F184" s="96"/>
      <c r="G184" s="96"/>
      <c r="H184" s="512"/>
      <c r="I184" s="512"/>
      <c r="J184" s="512"/>
      <c r="K184" s="512"/>
      <c r="L184" s="512"/>
      <c r="M184" s="512"/>
      <c r="N184" s="512"/>
      <c r="O184" s="512"/>
      <c r="P184" s="512"/>
      <c r="Q184" s="603"/>
    </row>
    <row r="185" spans="1:17" ht="12.75">
      <c r="A185" s="614"/>
      <c r="B185" s="96"/>
      <c r="C185" s="96"/>
      <c r="D185" s="96"/>
      <c r="E185" s="96"/>
      <c r="F185" s="96"/>
      <c r="G185" s="96"/>
      <c r="H185" s="512"/>
      <c r="I185" s="512"/>
      <c r="J185" s="512"/>
      <c r="K185" s="512"/>
      <c r="L185" s="512"/>
      <c r="M185" s="512"/>
      <c r="N185" s="512"/>
      <c r="O185" s="512"/>
      <c r="P185" s="512"/>
      <c r="Q185" s="603"/>
    </row>
    <row r="186" spans="1:17" ht="23.25">
      <c r="A186" s="649" t="s">
        <v>331</v>
      </c>
      <c r="B186" s="616"/>
      <c r="C186" s="616"/>
      <c r="D186" s="617"/>
      <c r="E186" s="617"/>
      <c r="F186" s="618"/>
      <c r="G186" s="617"/>
      <c r="H186" s="512"/>
      <c r="I186" s="512"/>
      <c r="J186" s="512"/>
      <c r="K186" s="650">
        <f>K174</f>
        <v>-16.55846231</v>
      </c>
      <c r="L186" s="651" t="s">
        <v>329</v>
      </c>
      <c r="M186" s="652"/>
      <c r="N186" s="652"/>
      <c r="O186" s="652"/>
      <c r="P186" s="650">
        <f>P174</f>
        <v>1.39044384</v>
      </c>
      <c r="Q186" s="653" t="s">
        <v>329</v>
      </c>
    </row>
    <row r="187" spans="1:17" ht="23.25">
      <c r="A187" s="621"/>
      <c r="B187" s="622"/>
      <c r="C187" s="622"/>
      <c r="D187" s="609"/>
      <c r="E187" s="609"/>
      <c r="F187" s="623"/>
      <c r="G187" s="609"/>
      <c r="H187" s="512"/>
      <c r="I187" s="512"/>
      <c r="J187" s="512"/>
      <c r="K187" s="652"/>
      <c r="L187" s="654"/>
      <c r="M187" s="652"/>
      <c r="N187" s="652"/>
      <c r="O187" s="652"/>
      <c r="P187" s="652"/>
      <c r="Q187" s="655"/>
    </row>
    <row r="188" spans="1:17" ht="23.25">
      <c r="A188" s="656" t="s">
        <v>330</v>
      </c>
      <c r="B188" s="45"/>
      <c r="C188" s="45"/>
      <c r="D188" s="609"/>
      <c r="E188" s="609"/>
      <c r="F188" s="626"/>
      <c r="G188" s="617"/>
      <c r="H188" s="512"/>
      <c r="I188" s="512"/>
      <c r="J188" s="512"/>
      <c r="K188" s="652">
        <f>'STEPPED UP GENCO'!K39</f>
        <v>1.0284145189500002</v>
      </c>
      <c r="L188" s="651" t="s">
        <v>329</v>
      </c>
      <c r="M188" s="652"/>
      <c r="N188" s="652"/>
      <c r="O188" s="652"/>
      <c r="P188" s="650">
        <f>'STEPPED UP GENCO'!P39</f>
        <v>-1.5603882839999996</v>
      </c>
      <c r="Q188" s="653" t="s">
        <v>329</v>
      </c>
    </row>
    <row r="189" spans="1:17" ht="15">
      <c r="A189" s="627"/>
      <c r="B189" s="512"/>
      <c r="C189" s="512"/>
      <c r="D189" s="512"/>
      <c r="E189" s="512"/>
      <c r="F189" s="512"/>
      <c r="G189" s="512"/>
      <c r="H189" s="512"/>
      <c r="I189" s="512"/>
      <c r="J189" s="512"/>
      <c r="K189" s="512"/>
      <c r="L189" s="278"/>
      <c r="M189" s="512"/>
      <c r="N189" s="512"/>
      <c r="O189" s="512"/>
      <c r="P189" s="512"/>
      <c r="Q189" s="657"/>
    </row>
    <row r="190" spans="1:17" ht="15">
      <c r="A190" s="627"/>
      <c r="B190" s="512"/>
      <c r="C190" s="512"/>
      <c r="D190" s="512"/>
      <c r="E190" s="512"/>
      <c r="F190" s="512"/>
      <c r="G190" s="512"/>
      <c r="H190" s="512"/>
      <c r="I190" s="512"/>
      <c r="J190" s="512"/>
      <c r="K190" s="512"/>
      <c r="L190" s="278"/>
      <c r="M190" s="512"/>
      <c r="N190" s="512"/>
      <c r="O190" s="512"/>
      <c r="P190" s="512"/>
      <c r="Q190" s="657"/>
    </row>
    <row r="191" spans="1:17" ht="15">
      <c r="A191" s="627"/>
      <c r="B191" s="512"/>
      <c r="C191" s="512"/>
      <c r="D191" s="512"/>
      <c r="E191" s="512"/>
      <c r="F191" s="512"/>
      <c r="G191" s="512"/>
      <c r="H191" s="512"/>
      <c r="I191" s="512"/>
      <c r="J191" s="512"/>
      <c r="K191" s="512"/>
      <c r="L191" s="278"/>
      <c r="M191" s="512"/>
      <c r="N191" s="512"/>
      <c r="O191" s="512"/>
      <c r="P191" s="512"/>
      <c r="Q191" s="657"/>
    </row>
    <row r="192" spans="1:17" ht="23.25">
      <c r="A192" s="627"/>
      <c r="B192" s="512"/>
      <c r="C192" s="512"/>
      <c r="D192" s="512"/>
      <c r="E192" s="512"/>
      <c r="F192" s="512"/>
      <c r="G192" s="512"/>
      <c r="H192" s="616"/>
      <c r="I192" s="616"/>
      <c r="J192" s="658" t="s">
        <v>332</v>
      </c>
      <c r="K192" s="659">
        <f>SUM(K186:K191)</f>
        <v>-15.530047791049999</v>
      </c>
      <c r="L192" s="658" t="s">
        <v>329</v>
      </c>
      <c r="M192" s="652"/>
      <c r="N192" s="652"/>
      <c r="O192" s="652"/>
      <c r="P192" s="659">
        <f>SUM(P186:P191)</f>
        <v>-0.16994444399999953</v>
      </c>
      <c r="Q192" s="658" t="s">
        <v>329</v>
      </c>
    </row>
    <row r="193" spans="1:17" ht="13.5" thickBot="1">
      <c r="A193" s="628"/>
      <c r="B193" s="604"/>
      <c r="C193" s="604"/>
      <c r="D193" s="604"/>
      <c r="E193" s="604"/>
      <c r="F193" s="604"/>
      <c r="G193" s="604"/>
      <c r="H193" s="604"/>
      <c r="I193" s="604"/>
      <c r="J193" s="604"/>
      <c r="K193" s="604"/>
      <c r="L193" s="604"/>
      <c r="M193" s="604"/>
      <c r="N193" s="604"/>
      <c r="O193" s="604"/>
      <c r="P193" s="604"/>
      <c r="Q193" s="605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4" max="255" man="1"/>
    <brk id="107" max="18" man="1"/>
    <brk id="16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view="pageBreakPreview" zoomScale="85" zoomScaleNormal="70" zoomScaleSheetLayoutView="85" zoomScalePageLayoutView="50" workbookViewId="0" topLeftCell="A58">
      <selection activeCell="D70" sqref="D70"/>
    </sheetView>
  </sheetViews>
  <sheetFormatPr defaultColWidth="9.140625" defaultRowHeight="12.75"/>
  <cols>
    <col min="1" max="1" width="5.140625" style="465" customWidth="1"/>
    <col min="2" max="2" width="20.8515625" style="465" customWidth="1"/>
    <col min="3" max="3" width="11.28125" style="465" customWidth="1"/>
    <col min="4" max="4" width="9.140625" style="465" customWidth="1"/>
    <col min="5" max="5" width="14.421875" style="465" customWidth="1"/>
    <col min="6" max="6" width="7.00390625" style="465" customWidth="1"/>
    <col min="7" max="7" width="11.421875" style="465" customWidth="1"/>
    <col min="8" max="8" width="13.00390625" style="465" customWidth="1"/>
    <col min="9" max="9" width="9.00390625" style="465" customWidth="1"/>
    <col min="10" max="10" width="12.28125" style="465" customWidth="1"/>
    <col min="11" max="12" width="12.8515625" style="465" customWidth="1"/>
    <col min="13" max="13" width="13.28125" style="465" customWidth="1"/>
    <col min="14" max="14" width="11.421875" style="465" customWidth="1"/>
    <col min="15" max="15" width="13.140625" style="465" customWidth="1"/>
    <col min="16" max="16" width="14.7109375" style="465" customWidth="1"/>
    <col min="17" max="17" width="15.00390625" style="465" customWidth="1"/>
    <col min="18" max="18" width="0.13671875" style="465" customWidth="1"/>
    <col min="19" max="19" width="1.57421875" style="465" hidden="1" customWidth="1"/>
    <col min="20" max="20" width="9.140625" style="465" hidden="1" customWidth="1"/>
    <col min="21" max="21" width="4.28125" style="465" hidden="1" customWidth="1"/>
    <col min="22" max="22" width="4.00390625" style="465" hidden="1" customWidth="1"/>
    <col min="23" max="23" width="3.8515625" style="465" hidden="1" customWidth="1"/>
    <col min="24" max="16384" width="9.140625" style="465" customWidth="1"/>
  </cols>
  <sheetData>
    <row r="1" spans="1:17" ht="26.25">
      <c r="A1" s="1" t="s">
        <v>238</v>
      </c>
      <c r="Q1" s="540" t="str">
        <f>NDPL!Q1</f>
        <v>FABRUARY-2017</v>
      </c>
    </row>
    <row r="2" ht="18.75" customHeight="1">
      <c r="A2" s="81" t="s">
        <v>239</v>
      </c>
    </row>
    <row r="3" ht="23.25">
      <c r="A3" s="187" t="s">
        <v>213</v>
      </c>
    </row>
    <row r="4" spans="1:16" ht="24" thickBot="1">
      <c r="A4" s="399" t="s">
        <v>214</v>
      </c>
      <c r="G4" s="512"/>
      <c r="H4" s="512"/>
      <c r="I4" s="48" t="s">
        <v>398</v>
      </c>
      <c r="J4" s="512"/>
      <c r="K4" s="512"/>
      <c r="L4" s="512"/>
      <c r="M4" s="512"/>
      <c r="N4" s="48" t="s">
        <v>399</v>
      </c>
      <c r="O4" s="512"/>
      <c r="P4" s="512"/>
    </row>
    <row r="5" spans="1:17" ht="62.25" customHeight="1" thickBot="1" thickTop="1">
      <c r="A5" s="548" t="s">
        <v>8</v>
      </c>
      <c r="B5" s="549" t="s">
        <v>9</v>
      </c>
      <c r="C5" s="550" t="s">
        <v>1</v>
      </c>
      <c r="D5" s="550" t="s">
        <v>2</v>
      </c>
      <c r="E5" s="550" t="s">
        <v>3</v>
      </c>
      <c r="F5" s="550" t="s">
        <v>10</v>
      </c>
      <c r="G5" s="548" t="str">
        <f>NDPL!G5</f>
        <v>FINAL READING 01/03/2017</v>
      </c>
      <c r="H5" s="550" t="str">
        <f>NDPL!H5</f>
        <v>INTIAL READING 01/02/2017</v>
      </c>
      <c r="I5" s="550" t="s">
        <v>4</v>
      </c>
      <c r="J5" s="550" t="s">
        <v>5</v>
      </c>
      <c r="K5" s="550" t="s">
        <v>6</v>
      </c>
      <c r="L5" s="548" t="str">
        <f>NDPL!G5</f>
        <v>FINAL READING 01/03/2017</v>
      </c>
      <c r="M5" s="550" t="str">
        <f>NDPL!H5</f>
        <v>INTIAL READING 01/02/2017</v>
      </c>
      <c r="N5" s="550" t="s">
        <v>4</v>
      </c>
      <c r="O5" s="550" t="s">
        <v>5</v>
      </c>
      <c r="P5" s="550" t="s">
        <v>6</v>
      </c>
      <c r="Q5" s="551" t="s">
        <v>310</v>
      </c>
    </row>
    <row r="6" ht="14.25" thickBot="1" thickTop="1"/>
    <row r="7" spans="1:17" ht="18" customHeight="1" thickTop="1">
      <c r="A7" s="160"/>
      <c r="B7" s="161" t="s">
        <v>197</v>
      </c>
      <c r="C7" s="162"/>
      <c r="D7" s="162"/>
      <c r="E7" s="162"/>
      <c r="F7" s="162"/>
      <c r="G7" s="62"/>
      <c r="H7" s="660"/>
      <c r="I7" s="661"/>
      <c r="J7" s="661"/>
      <c r="K7" s="661"/>
      <c r="L7" s="662"/>
      <c r="M7" s="660"/>
      <c r="N7" s="660"/>
      <c r="O7" s="660"/>
      <c r="P7" s="660"/>
      <c r="Q7" s="588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63"/>
      <c r="I8" s="432"/>
      <c r="J8" s="432"/>
      <c r="K8" s="432"/>
      <c r="L8" s="664"/>
      <c r="M8" s="663"/>
      <c r="N8" s="401"/>
      <c r="O8" s="401"/>
      <c r="P8" s="401"/>
      <c r="Q8" s="469"/>
    </row>
    <row r="9" spans="1:17" ht="18">
      <c r="A9" s="163">
        <v>1</v>
      </c>
      <c r="B9" s="164" t="s">
        <v>111</v>
      </c>
      <c r="C9" s="165">
        <v>4865136</v>
      </c>
      <c r="D9" s="169" t="s">
        <v>12</v>
      </c>
      <c r="E9" s="259" t="s">
        <v>347</v>
      </c>
      <c r="F9" s="170">
        <v>200</v>
      </c>
      <c r="G9" s="457">
        <v>54653</v>
      </c>
      <c r="H9" s="458">
        <v>54780</v>
      </c>
      <c r="I9" s="432">
        <f aca="true" t="shared" si="0" ref="I9:I15">G9-H9</f>
        <v>-127</v>
      </c>
      <c r="J9" s="432">
        <f aca="true" t="shared" si="1" ref="J9:J65">$F9*I9</f>
        <v>-25400</v>
      </c>
      <c r="K9" s="432">
        <f aca="true" t="shared" si="2" ref="K9:K65">J9/1000000</f>
        <v>-0.0254</v>
      </c>
      <c r="L9" s="457">
        <v>85488</v>
      </c>
      <c r="M9" s="458">
        <v>85529</v>
      </c>
      <c r="N9" s="432">
        <f aca="true" t="shared" si="3" ref="N9:N15">L9-M9</f>
        <v>-41</v>
      </c>
      <c r="O9" s="432">
        <f aca="true" t="shared" si="4" ref="O9:O65">$F9*N9</f>
        <v>-8200</v>
      </c>
      <c r="P9" s="432">
        <f aca="true" t="shared" si="5" ref="P9:P65">O9/1000000</f>
        <v>-0.0082</v>
      </c>
      <c r="Q9" s="504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9" t="s">
        <v>347</v>
      </c>
      <c r="F10" s="170">
        <v>100</v>
      </c>
      <c r="G10" s="341">
        <v>71991</v>
      </c>
      <c r="H10" s="342">
        <v>71061</v>
      </c>
      <c r="I10" s="432">
        <f t="shared" si="0"/>
        <v>930</v>
      </c>
      <c r="J10" s="432">
        <f t="shared" si="1"/>
        <v>93000</v>
      </c>
      <c r="K10" s="432">
        <f t="shared" si="2"/>
        <v>0.093</v>
      </c>
      <c r="L10" s="457">
        <v>139496</v>
      </c>
      <c r="M10" s="342">
        <v>139261</v>
      </c>
      <c r="N10" s="429">
        <f t="shared" si="3"/>
        <v>235</v>
      </c>
      <c r="O10" s="429">
        <f t="shared" si="4"/>
        <v>23500</v>
      </c>
      <c r="P10" s="429">
        <f t="shared" si="5"/>
        <v>0.0235</v>
      </c>
      <c r="Q10" s="469"/>
    </row>
    <row r="11" spans="1:17" ht="18">
      <c r="A11" s="163">
        <v>3</v>
      </c>
      <c r="B11" s="164" t="s">
        <v>113</v>
      </c>
      <c r="C11" s="165">
        <v>4865138</v>
      </c>
      <c r="D11" s="169" t="s">
        <v>12</v>
      </c>
      <c r="E11" s="259" t="s">
        <v>347</v>
      </c>
      <c r="F11" s="170">
        <v>200</v>
      </c>
      <c r="G11" s="457">
        <v>973799</v>
      </c>
      <c r="H11" s="458">
        <v>974235</v>
      </c>
      <c r="I11" s="432">
        <f t="shared" si="0"/>
        <v>-436</v>
      </c>
      <c r="J11" s="432">
        <f t="shared" si="1"/>
        <v>-87200</v>
      </c>
      <c r="K11" s="432">
        <f t="shared" si="2"/>
        <v>-0.0872</v>
      </c>
      <c r="L11" s="457">
        <v>996472</v>
      </c>
      <c r="M11" s="458">
        <v>996564</v>
      </c>
      <c r="N11" s="432">
        <f t="shared" si="3"/>
        <v>-92</v>
      </c>
      <c r="O11" s="432">
        <f t="shared" si="4"/>
        <v>-18400</v>
      </c>
      <c r="P11" s="432">
        <f t="shared" si="5"/>
        <v>-0.0184</v>
      </c>
      <c r="Q11" s="507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9" t="s">
        <v>347</v>
      </c>
      <c r="F12" s="170">
        <v>200</v>
      </c>
      <c r="G12" s="457">
        <v>33156</v>
      </c>
      <c r="H12" s="342">
        <v>31937</v>
      </c>
      <c r="I12" s="432">
        <f t="shared" si="0"/>
        <v>1219</v>
      </c>
      <c r="J12" s="432">
        <f t="shared" si="1"/>
        <v>243800</v>
      </c>
      <c r="K12" s="432">
        <f t="shared" si="2"/>
        <v>0.2438</v>
      </c>
      <c r="L12" s="457">
        <v>1583</v>
      </c>
      <c r="M12" s="342">
        <v>1034</v>
      </c>
      <c r="N12" s="429">
        <f t="shared" si="3"/>
        <v>549</v>
      </c>
      <c r="O12" s="429">
        <f t="shared" si="4"/>
        <v>109800</v>
      </c>
      <c r="P12" s="429">
        <f t="shared" si="5"/>
        <v>0.1098</v>
      </c>
      <c r="Q12" s="752"/>
    </row>
    <row r="13" spans="1:17" ht="18" customHeight="1">
      <c r="A13" s="163">
        <v>5</v>
      </c>
      <c r="B13" s="164" t="s">
        <v>115</v>
      </c>
      <c r="C13" s="165">
        <v>4865050</v>
      </c>
      <c r="D13" s="169" t="s">
        <v>12</v>
      </c>
      <c r="E13" s="259" t="s">
        <v>347</v>
      </c>
      <c r="F13" s="170">
        <v>800</v>
      </c>
      <c r="G13" s="457">
        <v>16496</v>
      </c>
      <c r="H13" s="342">
        <v>16339</v>
      </c>
      <c r="I13" s="432">
        <f>G13-H13</f>
        <v>157</v>
      </c>
      <c r="J13" s="432">
        <f t="shared" si="1"/>
        <v>125600</v>
      </c>
      <c r="K13" s="432">
        <f t="shared" si="2"/>
        <v>0.1256</v>
      </c>
      <c r="L13" s="457">
        <v>10591</v>
      </c>
      <c r="M13" s="342">
        <v>10528</v>
      </c>
      <c r="N13" s="429">
        <f>L13-M13</f>
        <v>63</v>
      </c>
      <c r="O13" s="429">
        <f t="shared" si="4"/>
        <v>50400</v>
      </c>
      <c r="P13" s="429">
        <f t="shared" si="5"/>
        <v>0.0504</v>
      </c>
      <c r="Q13" s="508"/>
    </row>
    <row r="14" spans="1:17" ht="18" customHeight="1">
      <c r="A14" s="163">
        <v>6</v>
      </c>
      <c r="B14" s="164" t="s">
        <v>374</v>
      </c>
      <c r="C14" s="165">
        <v>4864949</v>
      </c>
      <c r="D14" s="169" t="s">
        <v>12</v>
      </c>
      <c r="E14" s="259" t="s">
        <v>347</v>
      </c>
      <c r="F14" s="170">
        <v>2000</v>
      </c>
      <c r="G14" s="457">
        <v>14957</v>
      </c>
      <c r="H14" s="342">
        <v>14921</v>
      </c>
      <c r="I14" s="432">
        <f t="shared" si="0"/>
        <v>36</v>
      </c>
      <c r="J14" s="432">
        <f t="shared" si="1"/>
        <v>72000</v>
      </c>
      <c r="K14" s="432">
        <f t="shared" si="2"/>
        <v>0.072</v>
      </c>
      <c r="L14" s="457">
        <v>3808</v>
      </c>
      <c r="M14" s="342">
        <v>3807</v>
      </c>
      <c r="N14" s="429">
        <f t="shared" si="3"/>
        <v>1</v>
      </c>
      <c r="O14" s="429">
        <f t="shared" si="4"/>
        <v>2000</v>
      </c>
      <c r="P14" s="429">
        <f t="shared" si="5"/>
        <v>0.002</v>
      </c>
      <c r="Q14" s="504"/>
    </row>
    <row r="15" spans="1:17" ht="18" customHeight="1">
      <c r="A15" s="163">
        <v>7</v>
      </c>
      <c r="B15" s="362" t="s">
        <v>396</v>
      </c>
      <c r="C15" s="365">
        <v>5128434</v>
      </c>
      <c r="D15" s="169" t="s">
        <v>12</v>
      </c>
      <c r="E15" s="259" t="s">
        <v>347</v>
      </c>
      <c r="F15" s="371">
        <v>800</v>
      </c>
      <c r="G15" s="457">
        <v>975378</v>
      </c>
      <c r="H15" s="342">
        <v>975616</v>
      </c>
      <c r="I15" s="432">
        <f t="shared" si="0"/>
        <v>-238</v>
      </c>
      <c r="J15" s="432">
        <f t="shared" si="1"/>
        <v>-190400</v>
      </c>
      <c r="K15" s="432">
        <f t="shared" si="2"/>
        <v>-0.1904</v>
      </c>
      <c r="L15" s="457">
        <v>988120</v>
      </c>
      <c r="M15" s="342">
        <v>988198</v>
      </c>
      <c r="N15" s="429">
        <f t="shared" si="3"/>
        <v>-78</v>
      </c>
      <c r="O15" s="429">
        <f t="shared" si="4"/>
        <v>-62400</v>
      </c>
      <c r="P15" s="429">
        <f t="shared" si="5"/>
        <v>-0.0624</v>
      </c>
      <c r="Q15" s="469"/>
    </row>
    <row r="16" spans="1:17" ht="18" customHeight="1">
      <c r="A16" s="163">
        <v>8</v>
      </c>
      <c r="B16" s="362" t="s">
        <v>395</v>
      </c>
      <c r="C16" s="365">
        <v>4864998</v>
      </c>
      <c r="D16" s="169" t="s">
        <v>12</v>
      </c>
      <c r="E16" s="259" t="s">
        <v>347</v>
      </c>
      <c r="F16" s="371">
        <v>800</v>
      </c>
      <c r="G16" s="457">
        <v>987033</v>
      </c>
      <c r="H16" s="342">
        <v>988374</v>
      </c>
      <c r="I16" s="432">
        <f>G16-H16</f>
        <v>-1341</v>
      </c>
      <c r="J16" s="432">
        <f>$F16*I16</f>
        <v>-1072800</v>
      </c>
      <c r="K16" s="432">
        <f>J16/1000000</f>
        <v>-1.0728</v>
      </c>
      <c r="L16" s="457">
        <v>993333</v>
      </c>
      <c r="M16" s="342">
        <v>993781</v>
      </c>
      <c r="N16" s="429">
        <f>L16-M16</f>
        <v>-448</v>
      </c>
      <c r="O16" s="429">
        <f>$F16*N16</f>
        <v>-358400</v>
      </c>
      <c r="P16" s="429">
        <f>O16/1000000</f>
        <v>-0.3584</v>
      </c>
      <c r="Q16" s="469"/>
    </row>
    <row r="17" spans="1:17" ht="18" customHeight="1">
      <c r="A17" s="163">
        <v>9</v>
      </c>
      <c r="B17" s="362" t="s">
        <v>389</v>
      </c>
      <c r="C17" s="365">
        <v>4864993</v>
      </c>
      <c r="D17" s="169" t="s">
        <v>12</v>
      </c>
      <c r="E17" s="259" t="s">
        <v>347</v>
      </c>
      <c r="F17" s="371">
        <v>800</v>
      </c>
      <c r="G17" s="457">
        <v>992584</v>
      </c>
      <c r="H17" s="342">
        <v>993253</v>
      </c>
      <c r="I17" s="432">
        <f>G17-H17</f>
        <v>-669</v>
      </c>
      <c r="J17" s="432">
        <f>$F17*I17</f>
        <v>-535200</v>
      </c>
      <c r="K17" s="432">
        <f>J17/1000000</f>
        <v>-0.5352</v>
      </c>
      <c r="L17" s="457">
        <v>997404</v>
      </c>
      <c r="M17" s="342">
        <v>997674</v>
      </c>
      <c r="N17" s="429">
        <f>L17-M17</f>
        <v>-270</v>
      </c>
      <c r="O17" s="429">
        <f>$F17*N17</f>
        <v>-216000</v>
      </c>
      <c r="P17" s="429">
        <f>O17/1000000</f>
        <v>-0.216</v>
      </c>
      <c r="Q17" s="506"/>
    </row>
    <row r="18" spans="1:17" ht="15.75" customHeight="1">
      <c r="A18" s="163">
        <v>10</v>
      </c>
      <c r="B18" s="362" t="s">
        <v>432</v>
      </c>
      <c r="C18" s="365">
        <v>5128447</v>
      </c>
      <c r="D18" s="169" t="s">
        <v>12</v>
      </c>
      <c r="E18" s="259" t="s">
        <v>347</v>
      </c>
      <c r="F18" s="371">
        <v>800</v>
      </c>
      <c r="G18" s="457">
        <v>980793</v>
      </c>
      <c r="H18" s="342">
        <v>981255</v>
      </c>
      <c r="I18" s="277">
        <f>G18-H18</f>
        <v>-462</v>
      </c>
      <c r="J18" s="277">
        <f t="shared" si="1"/>
        <v>-369600</v>
      </c>
      <c r="K18" s="277">
        <f t="shared" si="2"/>
        <v>-0.3696</v>
      </c>
      <c r="L18" s="457">
        <v>993984</v>
      </c>
      <c r="M18" s="342">
        <v>994072</v>
      </c>
      <c r="N18" s="342">
        <f>L18-M18</f>
        <v>-88</v>
      </c>
      <c r="O18" s="342">
        <f t="shared" si="4"/>
        <v>-70400</v>
      </c>
      <c r="P18" s="342">
        <f t="shared" si="5"/>
        <v>-0.0704</v>
      </c>
      <c r="Q18" s="506"/>
    </row>
    <row r="19" spans="1:17" ht="18" customHeight="1">
      <c r="A19" s="163"/>
      <c r="B19" s="171" t="s">
        <v>380</v>
      </c>
      <c r="C19" s="165"/>
      <c r="D19" s="169"/>
      <c r="E19" s="259"/>
      <c r="F19" s="170"/>
      <c r="G19" s="107"/>
      <c r="H19" s="401"/>
      <c r="I19" s="432"/>
      <c r="J19" s="432"/>
      <c r="K19" s="432"/>
      <c r="L19" s="402"/>
      <c r="M19" s="401"/>
      <c r="N19" s="429"/>
      <c r="O19" s="429"/>
      <c r="P19" s="429"/>
      <c r="Q19" s="469"/>
    </row>
    <row r="20" spans="1:17" ht="18" customHeight="1">
      <c r="A20" s="163">
        <v>11</v>
      </c>
      <c r="B20" s="164" t="s">
        <v>198</v>
      </c>
      <c r="C20" s="165">
        <v>4865124</v>
      </c>
      <c r="D20" s="166" t="s">
        <v>12</v>
      </c>
      <c r="E20" s="259" t="s">
        <v>347</v>
      </c>
      <c r="F20" s="170">
        <v>100</v>
      </c>
      <c r="G20" s="457">
        <v>3366</v>
      </c>
      <c r="H20" s="342">
        <v>3468</v>
      </c>
      <c r="I20" s="432">
        <f aca="true" t="shared" si="6" ref="I20:I29">G20-H20</f>
        <v>-102</v>
      </c>
      <c r="J20" s="432">
        <f t="shared" si="1"/>
        <v>-10200</v>
      </c>
      <c r="K20" s="432">
        <f t="shared" si="2"/>
        <v>-0.0102</v>
      </c>
      <c r="L20" s="457">
        <v>404003</v>
      </c>
      <c r="M20" s="342">
        <v>404439</v>
      </c>
      <c r="N20" s="429">
        <f aca="true" t="shared" si="7" ref="N20:N29">L20-M20</f>
        <v>-436</v>
      </c>
      <c r="O20" s="429">
        <f t="shared" si="4"/>
        <v>-43600</v>
      </c>
      <c r="P20" s="429">
        <f t="shared" si="5"/>
        <v>-0.0436</v>
      </c>
      <c r="Q20" s="469"/>
    </row>
    <row r="21" spans="1:17" ht="13.5" customHeight="1">
      <c r="A21" s="163">
        <v>12</v>
      </c>
      <c r="B21" s="164" t="s">
        <v>199</v>
      </c>
      <c r="C21" s="165">
        <v>4865131</v>
      </c>
      <c r="D21" s="169" t="s">
        <v>12</v>
      </c>
      <c r="E21" s="259" t="s">
        <v>347</v>
      </c>
      <c r="F21" s="170">
        <v>75</v>
      </c>
      <c r="G21" s="457">
        <v>993541</v>
      </c>
      <c r="H21" s="342">
        <v>993965</v>
      </c>
      <c r="I21" s="483">
        <f>G21-H21</f>
        <v>-424</v>
      </c>
      <c r="J21" s="483">
        <f>$F21*I21</f>
        <v>-31800</v>
      </c>
      <c r="K21" s="483">
        <f>J21/1000000</f>
        <v>-0.0318</v>
      </c>
      <c r="L21" s="457">
        <v>5272</v>
      </c>
      <c r="M21" s="342">
        <v>4982</v>
      </c>
      <c r="N21" s="277">
        <f>L21-M21</f>
        <v>290</v>
      </c>
      <c r="O21" s="277">
        <f>$F21*N21</f>
        <v>21750</v>
      </c>
      <c r="P21" s="277">
        <f>O21/1000000</f>
        <v>0.02175</v>
      </c>
      <c r="Q21" s="481"/>
    </row>
    <row r="22" spans="1:17" ht="18" customHeight="1">
      <c r="A22" s="163">
        <v>13</v>
      </c>
      <c r="B22" s="167" t="s">
        <v>200</v>
      </c>
      <c r="C22" s="165">
        <v>4865096</v>
      </c>
      <c r="D22" s="169" t="s">
        <v>12</v>
      </c>
      <c r="E22" s="259" t="s">
        <v>347</v>
      </c>
      <c r="F22" s="170">
        <v>100</v>
      </c>
      <c r="G22" s="457">
        <v>9688</v>
      </c>
      <c r="H22" s="342">
        <v>9625</v>
      </c>
      <c r="I22" s="432">
        <f t="shared" si="6"/>
        <v>63</v>
      </c>
      <c r="J22" s="432">
        <f t="shared" si="1"/>
        <v>6300</v>
      </c>
      <c r="K22" s="432">
        <f t="shared" si="2"/>
        <v>0.0063</v>
      </c>
      <c r="L22" s="457">
        <v>6654</v>
      </c>
      <c r="M22" s="342">
        <v>6551</v>
      </c>
      <c r="N22" s="429">
        <f t="shared" si="7"/>
        <v>103</v>
      </c>
      <c r="O22" s="429">
        <f t="shared" si="4"/>
        <v>10300</v>
      </c>
      <c r="P22" s="429">
        <f t="shared" si="5"/>
        <v>0.0103</v>
      </c>
      <c r="Q22" s="481" t="s">
        <v>448</v>
      </c>
    </row>
    <row r="23" spans="1:17" ht="18" customHeight="1">
      <c r="A23" s="163"/>
      <c r="B23" s="167"/>
      <c r="C23" s="165">
        <v>4902512</v>
      </c>
      <c r="D23" s="169" t="s">
        <v>12</v>
      </c>
      <c r="E23" s="259" t="s">
        <v>347</v>
      </c>
      <c r="F23" s="170">
        <v>500</v>
      </c>
      <c r="G23" s="457">
        <v>0</v>
      </c>
      <c r="H23" s="342">
        <v>0</v>
      </c>
      <c r="I23" s="432">
        <f>G23-H23</f>
        <v>0</v>
      </c>
      <c r="J23" s="432">
        <f>$F23*I23</f>
        <v>0</v>
      </c>
      <c r="K23" s="432">
        <f>J23/1000000</f>
        <v>0</v>
      </c>
      <c r="L23" s="457">
        <v>22</v>
      </c>
      <c r="M23" s="342">
        <v>0</v>
      </c>
      <c r="N23" s="429">
        <f>L23-M23</f>
        <v>22</v>
      </c>
      <c r="O23" s="429">
        <f>$F23*N23</f>
        <v>11000</v>
      </c>
      <c r="P23" s="429">
        <f>O23/1000000</f>
        <v>0.011</v>
      </c>
      <c r="Q23" s="469" t="s">
        <v>461</v>
      </c>
    </row>
    <row r="24" spans="1:17" ht="18" customHeight="1">
      <c r="A24" s="163">
        <v>14</v>
      </c>
      <c r="B24" s="164" t="s">
        <v>201</v>
      </c>
      <c r="C24" s="165">
        <v>4865178</v>
      </c>
      <c r="D24" s="169" t="s">
        <v>12</v>
      </c>
      <c r="E24" s="259" t="s">
        <v>347</v>
      </c>
      <c r="F24" s="170">
        <v>375</v>
      </c>
      <c r="G24" s="457">
        <v>998919</v>
      </c>
      <c r="H24" s="342">
        <v>998893</v>
      </c>
      <c r="I24" s="432">
        <f>G24-H24</f>
        <v>26</v>
      </c>
      <c r="J24" s="432">
        <f>$F24*I24</f>
        <v>9750</v>
      </c>
      <c r="K24" s="432">
        <f>J24/1000000</f>
        <v>0.00975</v>
      </c>
      <c r="L24" s="457">
        <v>1314</v>
      </c>
      <c r="M24" s="342">
        <v>836</v>
      </c>
      <c r="N24" s="429">
        <f>L24-M24</f>
        <v>478</v>
      </c>
      <c r="O24" s="429">
        <f>$F24*N24</f>
        <v>179250</v>
      </c>
      <c r="P24" s="429">
        <f>O24/1000000</f>
        <v>0.17925</v>
      </c>
      <c r="Q24" s="469"/>
    </row>
    <row r="25" spans="1:17" ht="18" customHeight="1">
      <c r="A25" s="163">
        <v>15</v>
      </c>
      <c r="B25" s="164" t="s">
        <v>202</v>
      </c>
      <c r="C25" s="165">
        <v>4865128</v>
      </c>
      <c r="D25" s="169" t="s">
        <v>12</v>
      </c>
      <c r="E25" s="259" t="s">
        <v>347</v>
      </c>
      <c r="F25" s="170">
        <v>100</v>
      </c>
      <c r="G25" s="457">
        <v>989466</v>
      </c>
      <c r="H25" s="342">
        <v>989566</v>
      </c>
      <c r="I25" s="432">
        <f t="shared" si="6"/>
        <v>-100</v>
      </c>
      <c r="J25" s="432">
        <f t="shared" si="1"/>
        <v>-10000</v>
      </c>
      <c r="K25" s="432">
        <f t="shared" si="2"/>
        <v>-0.01</v>
      </c>
      <c r="L25" s="457">
        <v>316751</v>
      </c>
      <c r="M25" s="342">
        <v>317478</v>
      </c>
      <c r="N25" s="429">
        <f t="shared" si="7"/>
        <v>-727</v>
      </c>
      <c r="O25" s="429">
        <f t="shared" si="4"/>
        <v>-72700</v>
      </c>
      <c r="P25" s="429">
        <f t="shared" si="5"/>
        <v>-0.0727</v>
      </c>
      <c r="Q25" s="469"/>
    </row>
    <row r="26" spans="1:17" ht="18" customHeight="1">
      <c r="A26" s="163">
        <v>16</v>
      </c>
      <c r="B26" s="164" t="s">
        <v>203</v>
      </c>
      <c r="C26" s="165">
        <v>4865117</v>
      </c>
      <c r="D26" s="166" t="s">
        <v>12</v>
      </c>
      <c r="E26" s="259" t="s">
        <v>347</v>
      </c>
      <c r="F26" s="170">
        <v>100</v>
      </c>
      <c r="G26" s="457">
        <v>2618</v>
      </c>
      <c r="H26" s="342">
        <v>2599</v>
      </c>
      <c r="I26" s="432">
        <f t="shared" si="6"/>
        <v>19</v>
      </c>
      <c r="J26" s="432">
        <f t="shared" si="1"/>
        <v>1900</v>
      </c>
      <c r="K26" s="432">
        <f t="shared" si="2"/>
        <v>0.0019</v>
      </c>
      <c r="L26" s="457">
        <v>181786</v>
      </c>
      <c r="M26" s="342">
        <v>181618</v>
      </c>
      <c r="N26" s="429">
        <f t="shared" si="7"/>
        <v>168</v>
      </c>
      <c r="O26" s="429">
        <f t="shared" si="4"/>
        <v>16800</v>
      </c>
      <c r="P26" s="429">
        <f t="shared" si="5"/>
        <v>0.0168</v>
      </c>
      <c r="Q26" s="481" t="s">
        <v>448</v>
      </c>
    </row>
    <row r="27" spans="1:17" ht="18" customHeight="1">
      <c r="A27" s="163"/>
      <c r="B27" s="164"/>
      <c r="C27" s="165">
        <v>4865159</v>
      </c>
      <c r="D27" s="166" t="s">
        <v>12</v>
      </c>
      <c r="E27" s="259" t="s">
        <v>347</v>
      </c>
      <c r="F27" s="170">
        <v>75</v>
      </c>
      <c r="G27" s="457">
        <v>4</v>
      </c>
      <c r="H27" s="342">
        <v>0</v>
      </c>
      <c r="I27" s="432">
        <f>G27-H27</f>
        <v>4</v>
      </c>
      <c r="J27" s="432">
        <f>$F27*I27</f>
        <v>300</v>
      </c>
      <c r="K27" s="432">
        <f>J27/1000000</f>
        <v>0.0003</v>
      </c>
      <c r="L27" s="457">
        <v>589</v>
      </c>
      <c r="M27" s="342">
        <v>0</v>
      </c>
      <c r="N27" s="429">
        <f>L27-M27</f>
        <v>589</v>
      </c>
      <c r="O27" s="429">
        <f>$F27*N27</f>
        <v>44175</v>
      </c>
      <c r="P27" s="429">
        <f>O27/1000000</f>
        <v>0.044175</v>
      </c>
      <c r="Q27" s="469" t="s">
        <v>461</v>
      </c>
    </row>
    <row r="28" spans="1:17" ht="18" customHeight="1">
      <c r="A28" s="163">
        <v>17</v>
      </c>
      <c r="B28" s="164" t="s">
        <v>204</v>
      </c>
      <c r="C28" s="165">
        <v>4865130</v>
      </c>
      <c r="D28" s="169" t="s">
        <v>12</v>
      </c>
      <c r="E28" s="259" t="s">
        <v>347</v>
      </c>
      <c r="F28" s="170">
        <v>100</v>
      </c>
      <c r="G28" s="457">
        <v>3225</v>
      </c>
      <c r="H28" s="342">
        <v>3007</v>
      </c>
      <c r="I28" s="432">
        <f t="shared" si="6"/>
        <v>218</v>
      </c>
      <c r="J28" s="432">
        <f t="shared" si="1"/>
        <v>21800</v>
      </c>
      <c r="K28" s="432">
        <f t="shared" si="2"/>
        <v>0.0218</v>
      </c>
      <c r="L28" s="457">
        <v>260354</v>
      </c>
      <c r="M28" s="342">
        <v>259312</v>
      </c>
      <c r="N28" s="429">
        <f t="shared" si="7"/>
        <v>1042</v>
      </c>
      <c r="O28" s="429">
        <f t="shared" si="4"/>
        <v>104200</v>
      </c>
      <c r="P28" s="429">
        <f t="shared" si="5"/>
        <v>0.1042</v>
      </c>
      <c r="Q28" s="469"/>
    </row>
    <row r="29" spans="1:17" ht="18" customHeight="1">
      <c r="A29" s="163">
        <v>18</v>
      </c>
      <c r="B29" s="164" t="s">
        <v>205</v>
      </c>
      <c r="C29" s="165">
        <v>4865132</v>
      </c>
      <c r="D29" s="169" t="s">
        <v>12</v>
      </c>
      <c r="E29" s="259" t="s">
        <v>347</v>
      </c>
      <c r="F29" s="170">
        <v>100</v>
      </c>
      <c r="G29" s="457">
        <v>82061</v>
      </c>
      <c r="H29" s="342">
        <v>81556</v>
      </c>
      <c r="I29" s="432">
        <f t="shared" si="6"/>
        <v>505</v>
      </c>
      <c r="J29" s="432">
        <f t="shared" si="1"/>
        <v>50500</v>
      </c>
      <c r="K29" s="432">
        <f t="shared" si="2"/>
        <v>0.0505</v>
      </c>
      <c r="L29" s="457">
        <v>721105</v>
      </c>
      <c r="M29" s="342">
        <v>719181</v>
      </c>
      <c r="N29" s="429">
        <f t="shared" si="7"/>
        <v>1924</v>
      </c>
      <c r="O29" s="429">
        <f t="shared" si="4"/>
        <v>192400</v>
      </c>
      <c r="P29" s="429">
        <f t="shared" si="5"/>
        <v>0.1924</v>
      </c>
      <c r="Q29" s="470"/>
    </row>
    <row r="30" spans="1:17" ht="18" customHeight="1">
      <c r="A30" s="163"/>
      <c r="B30" s="172" t="s">
        <v>206</v>
      </c>
      <c r="C30" s="165"/>
      <c r="D30" s="169"/>
      <c r="E30" s="259"/>
      <c r="F30" s="170"/>
      <c r="G30" s="107"/>
      <c r="H30" s="401"/>
      <c r="I30" s="432"/>
      <c r="J30" s="432"/>
      <c r="K30" s="432"/>
      <c r="L30" s="402"/>
      <c r="M30" s="401"/>
      <c r="N30" s="429"/>
      <c r="O30" s="429"/>
      <c r="P30" s="429"/>
      <c r="Q30" s="469"/>
    </row>
    <row r="31" spans="1:17" ht="18" customHeight="1">
      <c r="A31" s="163">
        <v>19</v>
      </c>
      <c r="B31" s="164" t="s">
        <v>207</v>
      </c>
      <c r="C31" s="165">
        <v>4865037</v>
      </c>
      <c r="D31" s="169" t="s">
        <v>12</v>
      </c>
      <c r="E31" s="259" t="s">
        <v>347</v>
      </c>
      <c r="F31" s="170">
        <v>1100</v>
      </c>
      <c r="G31" s="457">
        <v>999810</v>
      </c>
      <c r="H31" s="342">
        <v>999999</v>
      </c>
      <c r="I31" s="432">
        <f>G31-H31</f>
        <v>-189</v>
      </c>
      <c r="J31" s="432">
        <f t="shared" si="1"/>
        <v>-207900</v>
      </c>
      <c r="K31" s="432">
        <f t="shared" si="2"/>
        <v>-0.2079</v>
      </c>
      <c r="L31" s="457">
        <v>101445</v>
      </c>
      <c r="M31" s="342">
        <v>101891</v>
      </c>
      <c r="N31" s="429">
        <f>L31-M31</f>
        <v>-446</v>
      </c>
      <c r="O31" s="429">
        <f t="shared" si="4"/>
        <v>-490600</v>
      </c>
      <c r="P31" s="429">
        <f t="shared" si="5"/>
        <v>-0.4906</v>
      </c>
      <c r="Q31" s="469"/>
    </row>
    <row r="32" spans="1:17" ht="18" customHeight="1">
      <c r="A32" s="163">
        <v>20</v>
      </c>
      <c r="B32" s="164" t="s">
        <v>208</v>
      </c>
      <c r="C32" s="165">
        <v>4865038</v>
      </c>
      <c r="D32" s="169" t="s">
        <v>12</v>
      </c>
      <c r="E32" s="259" t="s">
        <v>347</v>
      </c>
      <c r="F32" s="170">
        <v>1000</v>
      </c>
      <c r="G32" s="457">
        <v>998260</v>
      </c>
      <c r="H32" s="342">
        <v>998762</v>
      </c>
      <c r="I32" s="432">
        <f>G32-H32</f>
        <v>-502</v>
      </c>
      <c r="J32" s="432">
        <f t="shared" si="1"/>
        <v>-502000</v>
      </c>
      <c r="K32" s="432">
        <f t="shared" si="2"/>
        <v>-0.502</v>
      </c>
      <c r="L32" s="457">
        <v>44246</v>
      </c>
      <c r="M32" s="342">
        <v>44269</v>
      </c>
      <c r="N32" s="429">
        <f>L32-M32</f>
        <v>-23</v>
      </c>
      <c r="O32" s="429">
        <f t="shared" si="4"/>
        <v>-23000</v>
      </c>
      <c r="P32" s="429">
        <f t="shared" si="5"/>
        <v>-0.023</v>
      </c>
      <c r="Q32" s="469"/>
    </row>
    <row r="33" spans="1:17" ht="18" customHeight="1">
      <c r="A33" s="163">
        <v>21</v>
      </c>
      <c r="B33" s="164" t="s">
        <v>209</v>
      </c>
      <c r="C33" s="165">
        <v>4865039</v>
      </c>
      <c r="D33" s="169" t="s">
        <v>12</v>
      </c>
      <c r="E33" s="259" t="s">
        <v>347</v>
      </c>
      <c r="F33" s="170">
        <v>1100</v>
      </c>
      <c r="G33" s="457">
        <v>999259</v>
      </c>
      <c r="H33" s="342">
        <v>999894</v>
      </c>
      <c r="I33" s="432">
        <f>G33-H33</f>
        <v>-635</v>
      </c>
      <c r="J33" s="432">
        <f t="shared" si="1"/>
        <v>-698500</v>
      </c>
      <c r="K33" s="432">
        <f t="shared" si="2"/>
        <v>-0.6985</v>
      </c>
      <c r="L33" s="457">
        <v>143091</v>
      </c>
      <c r="M33" s="342">
        <v>143119</v>
      </c>
      <c r="N33" s="429">
        <f>L33-M33</f>
        <v>-28</v>
      </c>
      <c r="O33" s="429">
        <f t="shared" si="4"/>
        <v>-30800</v>
      </c>
      <c r="P33" s="429">
        <f t="shared" si="5"/>
        <v>-0.0308</v>
      </c>
      <c r="Q33" s="469"/>
    </row>
    <row r="34" spans="1:17" ht="18" customHeight="1">
      <c r="A34" s="163">
        <v>22</v>
      </c>
      <c r="B34" s="167" t="s">
        <v>210</v>
      </c>
      <c r="C34" s="165">
        <v>4865040</v>
      </c>
      <c r="D34" s="169" t="s">
        <v>12</v>
      </c>
      <c r="E34" s="259" t="s">
        <v>347</v>
      </c>
      <c r="F34" s="170">
        <v>1000</v>
      </c>
      <c r="G34" s="457">
        <v>2686</v>
      </c>
      <c r="H34" s="342">
        <v>2946</v>
      </c>
      <c r="I34" s="483">
        <f>G34-H34</f>
        <v>-260</v>
      </c>
      <c r="J34" s="483">
        <f t="shared" si="1"/>
        <v>-260000</v>
      </c>
      <c r="K34" s="483">
        <f t="shared" si="2"/>
        <v>-0.26</v>
      </c>
      <c r="L34" s="457">
        <v>58518</v>
      </c>
      <c r="M34" s="342">
        <v>58516</v>
      </c>
      <c r="N34" s="277">
        <f>L34-M34</f>
        <v>2</v>
      </c>
      <c r="O34" s="277">
        <f t="shared" si="4"/>
        <v>2000</v>
      </c>
      <c r="P34" s="277">
        <f t="shared" si="5"/>
        <v>0.002</v>
      </c>
      <c r="Q34" s="469"/>
    </row>
    <row r="35" spans="1:17" ht="18" customHeight="1">
      <c r="A35" s="163"/>
      <c r="B35" s="172"/>
      <c r="C35" s="165"/>
      <c r="D35" s="169"/>
      <c r="E35" s="259"/>
      <c r="F35" s="170"/>
      <c r="G35" s="107"/>
      <c r="H35" s="401"/>
      <c r="I35" s="432"/>
      <c r="J35" s="432"/>
      <c r="K35" s="665">
        <f>SUM(K31:K34)</f>
        <v>-1.6683999999999999</v>
      </c>
      <c r="L35" s="402"/>
      <c r="M35" s="401"/>
      <c r="N35" s="429"/>
      <c r="O35" s="429"/>
      <c r="P35" s="666">
        <f>SUM(P31:P34)</f>
        <v>-0.5424</v>
      </c>
      <c r="Q35" s="469"/>
    </row>
    <row r="36" spans="1:17" ht="18" customHeight="1">
      <c r="A36" s="163"/>
      <c r="B36" s="171" t="s">
        <v>119</v>
      </c>
      <c r="C36" s="165"/>
      <c r="D36" s="166"/>
      <c r="E36" s="259"/>
      <c r="F36" s="170"/>
      <c r="G36" s="107"/>
      <c r="H36" s="401"/>
      <c r="I36" s="432"/>
      <c r="J36" s="432"/>
      <c r="K36" s="432"/>
      <c r="L36" s="402"/>
      <c r="M36" s="401"/>
      <c r="N36" s="429"/>
      <c r="O36" s="429"/>
      <c r="P36" s="429"/>
      <c r="Q36" s="469"/>
    </row>
    <row r="37" spans="1:17" ht="18" customHeight="1">
      <c r="A37" s="163">
        <v>23</v>
      </c>
      <c r="B37" s="755" t="s">
        <v>401</v>
      </c>
      <c r="C37" s="165">
        <v>4864955</v>
      </c>
      <c r="D37" s="164" t="s">
        <v>12</v>
      </c>
      <c r="E37" s="164" t="s">
        <v>347</v>
      </c>
      <c r="F37" s="170">
        <v>1000</v>
      </c>
      <c r="G37" s="457">
        <v>999699</v>
      </c>
      <c r="H37" s="342">
        <v>999794</v>
      </c>
      <c r="I37" s="432">
        <f>G37-H37</f>
        <v>-95</v>
      </c>
      <c r="J37" s="432">
        <f t="shared" si="1"/>
        <v>-95000</v>
      </c>
      <c r="K37" s="432">
        <f t="shared" si="2"/>
        <v>-0.095</v>
      </c>
      <c r="L37" s="457">
        <v>999997</v>
      </c>
      <c r="M37" s="342">
        <v>999999</v>
      </c>
      <c r="N37" s="429">
        <f>L37-M37</f>
        <v>-2</v>
      </c>
      <c r="O37" s="429">
        <f t="shared" si="4"/>
        <v>-2000</v>
      </c>
      <c r="P37" s="429">
        <f t="shared" si="5"/>
        <v>-0.002</v>
      </c>
      <c r="Q37" s="756"/>
    </row>
    <row r="38" spans="1:17" ht="18">
      <c r="A38" s="163">
        <v>24</v>
      </c>
      <c r="B38" s="164" t="s">
        <v>182</v>
      </c>
      <c r="C38" s="165">
        <v>4864862</v>
      </c>
      <c r="D38" s="169" t="s">
        <v>12</v>
      </c>
      <c r="E38" s="259" t="s">
        <v>347</v>
      </c>
      <c r="F38" s="170">
        <v>1000</v>
      </c>
      <c r="G38" s="457">
        <v>15449</v>
      </c>
      <c r="H38" s="342">
        <v>15396</v>
      </c>
      <c r="I38" s="432">
        <f>G38-H38</f>
        <v>53</v>
      </c>
      <c r="J38" s="432">
        <f t="shared" si="1"/>
        <v>53000</v>
      </c>
      <c r="K38" s="432">
        <f t="shared" si="2"/>
        <v>0.053</v>
      </c>
      <c r="L38" s="457">
        <v>747</v>
      </c>
      <c r="M38" s="342">
        <v>741</v>
      </c>
      <c r="N38" s="429">
        <f>L38-M38</f>
        <v>6</v>
      </c>
      <c r="O38" s="429">
        <f t="shared" si="4"/>
        <v>6000</v>
      </c>
      <c r="P38" s="429">
        <f t="shared" si="5"/>
        <v>0.006</v>
      </c>
      <c r="Q38" s="476"/>
    </row>
    <row r="39" spans="1:17" ht="18" customHeight="1">
      <c r="A39" s="163">
        <v>25</v>
      </c>
      <c r="B39" s="167" t="s">
        <v>183</v>
      </c>
      <c r="C39" s="165">
        <v>4865142</v>
      </c>
      <c r="D39" s="169" t="s">
        <v>12</v>
      </c>
      <c r="E39" s="259" t="s">
        <v>347</v>
      </c>
      <c r="F39" s="170">
        <v>500</v>
      </c>
      <c r="G39" s="457">
        <v>906885</v>
      </c>
      <c r="H39" s="342">
        <v>906857</v>
      </c>
      <c r="I39" s="432">
        <f>G39-H39</f>
        <v>28</v>
      </c>
      <c r="J39" s="432">
        <f t="shared" si="1"/>
        <v>14000</v>
      </c>
      <c r="K39" s="432">
        <f t="shared" si="2"/>
        <v>0.014</v>
      </c>
      <c r="L39" s="457">
        <v>61331</v>
      </c>
      <c r="M39" s="342">
        <v>61332</v>
      </c>
      <c r="N39" s="429">
        <f>L39-M39</f>
        <v>-1</v>
      </c>
      <c r="O39" s="429">
        <f t="shared" si="4"/>
        <v>-500</v>
      </c>
      <c r="P39" s="429">
        <f t="shared" si="5"/>
        <v>-0.0005</v>
      </c>
      <c r="Q39" s="476"/>
    </row>
    <row r="40" spans="1:17" ht="18" customHeight="1">
      <c r="A40" s="163">
        <v>26</v>
      </c>
      <c r="B40" s="167" t="s">
        <v>409</v>
      </c>
      <c r="C40" s="165">
        <v>4864961</v>
      </c>
      <c r="D40" s="169" t="s">
        <v>12</v>
      </c>
      <c r="E40" s="259" t="s">
        <v>347</v>
      </c>
      <c r="F40" s="170">
        <v>500</v>
      </c>
      <c r="G40" s="457">
        <v>999518</v>
      </c>
      <c r="H40" s="342">
        <v>999651</v>
      </c>
      <c r="I40" s="483">
        <f>G40-H40</f>
        <v>-133</v>
      </c>
      <c r="J40" s="483">
        <f>$F40*I40</f>
        <v>-66500</v>
      </c>
      <c r="K40" s="483">
        <f>J40/1000000</f>
        <v>-0.0665</v>
      </c>
      <c r="L40" s="457">
        <v>999987</v>
      </c>
      <c r="M40" s="342">
        <v>999997</v>
      </c>
      <c r="N40" s="277">
        <f>L40-M40</f>
        <v>-10</v>
      </c>
      <c r="O40" s="277">
        <f>$F40*N40</f>
        <v>-5000</v>
      </c>
      <c r="P40" s="277">
        <f>O40/1000000</f>
        <v>-0.005</v>
      </c>
      <c r="Q40" s="466"/>
    </row>
    <row r="41" spans="1:17" ht="18" customHeight="1">
      <c r="A41" s="163"/>
      <c r="B41" s="172" t="s">
        <v>187</v>
      </c>
      <c r="C41" s="165"/>
      <c r="D41" s="169"/>
      <c r="E41" s="259"/>
      <c r="F41" s="170"/>
      <c r="G41" s="107"/>
      <c r="H41" s="401"/>
      <c r="I41" s="432"/>
      <c r="J41" s="432"/>
      <c r="K41" s="432"/>
      <c r="L41" s="402"/>
      <c r="M41" s="401"/>
      <c r="N41" s="429"/>
      <c r="O41" s="429"/>
      <c r="P41" s="429"/>
      <c r="Q41" s="509"/>
    </row>
    <row r="42" spans="1:17" ht="17.25" customHeight="1">
      <c r="A42" s="163">
        <v>27</v>
      </c>
      <c r="B42" s="164" t="s">
        <v>400</v>
      </c>
      <c r="C42" s="165">
        <v>4864892</v>
      </c>
      <c r="D42" s="169" t="s">
        <v>12</v>
      </c>
      <c r="E42" s="259" t="s">
        <v>347</v>
      </c>
      <c r="F42" s="170">
        <v>-500</v>
      </c>
      <c r="G42" s="341">
        <v>999175</v>
      </c>
      <c r="H42" s="342">
        <v>999175</v>
      </c>
      <c r="I42" s="432">
        <f>G42-H42</f>
        <v>0</v>
      </c>
      <c r="J42" s="432">
        <f t="shared" si="1"/>
        <v>0</v>
      </c>
      <c r="K42" s="432">
        <f t="shared" si="2"/>
        <v>0</v>
      </c>
      <c r="L42" s="341">
        <v>16688</v>
      </c>
      <c r="M42" s="342">
        <v>16688</v>
      </c>
      <c r="N42" s="429">
        <f>L42-M42</f>
        <v>0</v>
      </c>
      <c r="O42" s="429">
        <f t="shared" si="4"/>
        <v>0</v>
      </c>
      <c r="P42" s="429">
        <f t="shared" si="5"/>
        <v>0</v>
      </c>
      <c r="Q42" s="509"/>
    </row>
    <row r="43" spans="1:17" ht="17.25" customHeight="1">
      <c r="A43" s="163">
        <v>28</v>
      </c>
      <c r="B43" s="164" t="s">
        <v>403</v>
      </c>
      <c r="C43" s="165">
        <v>4865048</v>
      </c>
      <c r="D43" s="169" t="s">
        <v>12</v>
      </c>
      <c r="E43" s="259" t="s">
        <v>347</v>
      </c>
      <c r="F43" s="168">
        <v>-250</v>
      </c>
      <c r="G43" s="341">
        <v>999871</v>
      </c>
      <c r="H43" s="342">
        <v>999871</v>
      </c>
      <c r="I43" s="483">
        <f>G43-H43</f>
        <v>0</v>
      </c>
      <c r="J43" s="483">
        <f>$F43*I43</f>
        <v>0</v>
      </c>
      <c r="K43" s="483">
        <f>J43/1000000</f>
        <v>0</v>
      </c>
      <c r="L43" s="341">
        <v>999883</v>
      </c>
      <c r="M43" s="342">
        <v>999883</v>
      </c>
      <c r="N43" s="277">
        <f>L43-M43</f>
        <v>0</v>
      </c>
      <c r="O43" s="277">
        <f>$F43*N43</f>
        <v>0</v>
      </c>
      <c r="P43" s="277">
        <f>O43/1000000</f>
        <v>0</v>
      </c>
      <c r="Q43" s="509"/>
    </row>
    <row r="44" spans="1:17" ht="17.25" customHeight="1">
      <c r="A44" s="163">
        <v>29</v>
      </c>
      <c r="B44" s="164" t="s">
        <v>119</v>
      </c>
      <c r="C44" s="165">
        <v>4902508</v>
      </c>
      <c r="D44" s="169" t="s">
        <v>12</v>
      </c>
      <c r="E44" s="259" t="s">
        <v>347</v>
      </c>
      <c r="F44" s="165">
        <v>833.33</v>
      </c>
      <c r="G44" s="341">
        <v>0</v>
      </c>
      <c r="H44" s="342">
        <v>0</v>
      </c>
      <c r="I44" s="432">
        <f>G44-H44</f>
        <v>0</v>
      </c>
      <c r="J44" s="432">
        <f>$F44*I44</f>
        <v>0</v>
      </c>
      <c r="K44" s="432">
        <f>J44/1000000</f>
        <v>0</v>
      </c>
      <c r="L44" s="341">
        <v>999580</v>
      </c>
      <c r="M44" s="342">
        <v>999580</v>
      </c>
      <c r="N44" s="429">
        <f>L44-M44</f>
        <v>0</v>
      </c>
      <c r="O44" s="429">
        <f>$F44*N44</f>
        <v>0</v>
      </c>
      <c r="P44" s="429">
        <f>O44/1000000</f>
        <v>0</v>
      </c>
      <c r="Q44" s="509"/>
    </row>
    <row r="45" spans="1:17" ht="16.5" customHeight="1" thickBot="1">
      <c r="A45" s="163"/>
      <c r="B45" s="460"/>
      <c r="C45" s="460"/>
      <c r="D45" s="460"/>
      <c r="E45" s="460"/>
      <c r="F45" s="179"/>
      <c r="G45" s="180"/>
      <c r="H45" s="460"/>
      <c r="I45" s="460"/>
      <c r="J45" s="460"/>
      <c r="K45" s="179"/>
      <c r="L45" s="180"/>
      <c r="M45" s="460"/>
      <c r="N45" s="460"/>
      <c r="O45" s="460"/>
      <c r="P45" s="179"/>
      <c r="Q45" s="180"/>
    </row>
    <row r="46" spans="1:17" ht="18" customHeight="1" thickTop="1">
      <c r="A46" s="162"/>
      <c r="B46" s="164"/>
      <c r="C46" s="165"/>
      <c r="D46" s="166"/>
      <c r="E46" s="259"/>
      <c r="F46" s="165"/>
      <c r="G46" s="165"/>
      <c r="H46" s="401"/>
      <c r="I46" s="401"/>
      <c r="J46" s="401"/>
      <c r="K46" s="401"/>
      <c r="L46" s="538"/>
      <c r="M46" s="401"/>
      <c r="N46" s="401"/>
      <c r="O46" s="401"/>
      <c r="P46" s="401"/>
      <c r="Q46" s="477"/>
    </row>
    <row r="47" spans="1:17" ht="21" customHeight="1" thickBot="1">
      <c r="A47" s="183"/>
      <c r="B47" s="404"/>
      <c r="C47" s="176"/>
      <c r="D47" s="178"/>
      <c r="E47" s="175"/>
      <c r="F47" s="176"/>
      <c r="G47" s="176"/>
      <c r="H47" s="539"/>
      <c r="I47" s="539"/>
      <c r="J47" s="539"/>
      <c r="K47" s="539"/>
      <c r="L47" s="539"/>
      <c r="M47" s="539"/>
      <c r="N47" s="539"/>
      <c r="O47" s="539"/>
      <c r="P47" s="539"/>
      <c r="Q47" s="540" t="str">
        <f>NDPL!Q1</f>
        <v>FABRUARY-2017</v>
      </c>
    </row>
    <row r="48" spans="1:17" ht="21.75" customHeight="1" thickTop="1">
      <c r="A48" s="160"/>
      <c r="B48" s="407" t="s">
        <v>349</v>
      </c>
      <c r="C48" s="165"/>
      <c r="D48" s="166"/>
      <c r="E48" s="259"/>
      <c r="F48" s="165"/>
      <c r="G48" s="408"/>
      <c r="H48" s="401"/>
      <c r="I48" s="401"/>
      <c r="J48" s="401"/>
      <c r="K48" s="401"/>
      <c r="L48" s="408"/>
      <c r="M48" s="401"/>
      <c r="N48" s="401"/>
      <c r="O48" s="401"/>
      <c r="P48" s="541"/>
      <c r="Q48" s="542"/>
    </row>
    <row r="49" spans="1:17" ht="21" customHeight="1">
      <c r="A49" s="163"/>
      <c r="B49" s="459" t="s">
        <v>393</v>
      </c>
      <c r="C49" s="165"/>
      <c r="D49" s="166"/>
      <c r="E49" s="259"/>
      <c r="F49" s="165"/>
      <c r="G49" s="107"/>
      <c r="H49" s="401"/>
      <c r="I49" s="401"/>
      <c r="J49" s="401"/>
      <c r="K49" s="401"/>
      <c r="L49" s="107"/>
      <c r="M49" s="401"/>
      <c r="N49" s="401"/>
      <c r="O49" s="401"/>
      <c r="P49" s="401"/>
      <c r="Q49" s="543"/>
    </row>
    <row r="50" spans="1:17" ht="18">
      <c r="A50" s="163">
        <v>30</v>
      </c>
      <c r="B50" s="164" t="s">
        <v>394</v>
      </c>
      <c r="C50" s="165">
        <v>5128418</v>
      </c>
      <c r="D50" s="169" t="s">
        <v>12</v>
      </c>
      <c r="E50" s="259" t="s">
        <v>347</v>
      </c>
      <c r="F50" s="165">
        <v>-1000</v>
      </c>
      <c r="G50" s="457">
        <v>942459</v>
      </c>
      <c r="H50" s="342">
        <v>943463</v>
      </c>
      <c r="I50" s="429">
        <f>G50-H50</f>
        <v>-1004</v>
      </c>
      <c r="J50" s="429">
        <f t="shared" si="1"/>
        <v>1004000</v>
      </c>
      <c r="K50" s="429">
        <f t="shared" si="2"/>
        <v>1.004</v>
      </c>
      <c r="L50" s="457">
        <v>971318</v>
      </c>
      <c r="M50" s="342">
        <v>971330</v>
      </c>
      <c r="N50" s="429">
        <f>L50-M50</f>
        <v>-12</v>
      </c>
      <c r="O50" s="429">
        <f t="shared" si="4"/>
        <v>12000</v>
      </c>
      <c r="P50" s="429">
        <f t="shared" si="5"/>
        <v>0.012</v>
      </c>
      <c r="Q50" s="544"/>
    </row>
    <row r="51" spans="1:17" ht="18">
      <c r="A51" s="163">
        <v>31</v>
      </c>
      <c r="B51" s="164" t="s">
        <v>405</v>
      </c>
      <c r="C51" s="165">
        <v>5128457</v>
      </c>
      <c r="D51" s="169" t="s">
        <v>12</v>
      </c>
      <c r="E51" s="259" t="s">
        <v>347</v>
      </c>
      <c r="F51" s="165">
        <v>-1000</v>
      </c>
      <c r="G51" s="457">
        <v>991845</v>
      </c>
      <c r="H51" s="342">
        <v>993643</v>
      </c>
      <c r="I51" s="283">
        <f>G51-H51</f>
        <v>-1798</v>
      </c>
      <c r="J51" s="283">
        <f>$F51*I51</f>
        <v>1798000</v>
      </c>
      <c r="K51" s="283">
        <f>J51/1000000</f>
        <v>1.798</v>
      </c>
      <c r="L51" s="457">
        <v>999969</v>
      </c>
      <c r="M51" s="342">
        <v>999997</v>
      </c>
      <c r="N51" s="283">
        <f>L51-M51</f>
        <v>-28</v>
      </c>
      <c r="O51" s="283">
        <f>$F51*N51</f>
        <v>28000</v>
      </c>
      <c r="P51" s="283">
        <f>O51/1000000</f>
        <v>0.028</v>
      </c>
      <c r="Q51" s="544"/>
    </row>
    <row r="52" spans="1:17" ht="18">
      <c r="A52" s="163"/>
      <c r="B52" s="459" t="s">
        <v>397</v>
      </c>
      <c r="C52" s="165"/>
      <c r="D52" s="169"/>
      <c r="E52" s="259"/>
      <c r="F52" s="165"/>
      <c r="G52" s="341"/>
      <c r="H52" s="342"/>
      <c r="I52" s="429"/>
      <c r="J52" s="429"/>
      <c r="K52" s="429"/>
      <c r="L52" s="341"/>
      <c r="M52" s="342"/>
      <c r="N52" s="429"/>
      <c r="O52" s="429"/>
      <c r="P52" s="429"/>
      <c r="Q52" s="544"/>
    </row>
    <row r="53" spans="1:17" ht="18">
      <c r="A53" s="163">
        <v>32</v>
      </c>
      <c r="B53" s="164" t="s">
        <v>394</v>
      </c>
      <c r="C53" s="165">
        <v>4864891</v>
      </c>
      <c r="D53" s="169" t="s">
        <v>12</v>
      </c>
      <c r="E53" s="259" t="s">
        <v>347</v>
      </c>
      <c r="F53" s="165">
        <v>-2000</v>
      </c>
      <c r="G53" s="457">
        <v>999456</v>
      </c>
      <c r="H53" s="342">
        <v>999596</v>
      </c>
      <c r="I53" s="429">
        <f>G53-H53</f>
        <v>-140</v>
      </c>
      <c r="J53" s="429">
        <f>$F53*I53</f>
        <v>280000</v>
      </c>
      <c r="K53" s="429">
        <f>J53/1000000</f>
        <v>0.28</v>
      </c>
      <c r="L53" s="457">
        <v>999999</v>
      </c>
      <c r="M53" s="342">
        <v>999999</v>
      </c>
      <c r="N53" s="429">
        <f>L53-M53</f>
        <v>0</v>
      </c>
      <c r="O53" s="429">
        <f>$F53*N53</f>
        <v>0</v>
      </c>
      <c r="P53" s="429">
        <f>O53/1000000</f>
        <v>0</v>
      </c>
      <c r="Q53" s="544"/>
    </row>
    <row r="54" spans="1:17" ht="18">
      <c r="A54" s="163">
        <v>33</v>
      </c>
      <c r="B54" s="164" t="s">
        <v>405</v>
      </c>
      <c r="C54" s="165">
        <v>5128428</v>
      </c>
      <c r="D54" s="169" t="s">
        <v>12</v>
      </c>
      <c r="E54" s="259" t="s">
        <v>347</v>
      </c>
      <c r="F54" s="165">
        <v>-1000</v>
      </c>
      <c r="G54" s="457">
        <v>975419</v>
      </c>
      <c r="H54" s="342">
        <v>975749</v>
      </c>
      <c r="I54" s="429">
        <f>G54-H54</f>
        <v>-330</v>
      </c>
      <c r="J54" s="429">
        <f>$F54*I54</f>
        <v>330000</v>
      </c>
      <c r="K54" s="429">
        <f>J54/1000000</f>
        <v>0.33</v>
      </c>
      <c r="L54" s="457">
        <v>990447</v>
      </c>
      <c r="M54" s="342">
        <v>990447</v>
      </c>
      <c r="N54" s="429">
        <f>L54-M54</f>
        <v>0</v>
      </c>
      <c r="O54" s="429">
        <f>$F54*N54</f>
        <v>0</v>
      </c>
      <c r="P54" s="429">
        <f>O54/1000000</f>
        <v>0</v>
      </c>
      <c r="Q54" s="544"/>
    </row>
    <row r="55" spans="1:17" ht="18" customHeight="1">
      <c r="A55" s="163"/>
      <c r="B55" s="171" t="s">
        <v>188</v>
      </c>
      <c r="C55" s="165"/>
      <c r="D55" s="166"/>
      <c r="E55" s="259"/>
      <c r="F55" s="170"/>
      <c r="G55" s="107"/>
      <c r="H55" s="401"/>
      <c r="I55" s="401"/>
      <c r="J55" s="401"/>
      <c r="K55" s="401"/>
      <c r="L55" s="402"/>
      <c r="M55" s="401"/>
      <c r="N55" s="401"/>
      <c r="O55" s="401"/>
      <c r="P55" s="401"/>
      <c r="Q55" s="469"/>
    </row>
    <row r="56" spans="1:17" ht="18">
      <c r="A56" s="163">
        <v>34</v>
      </c>
      <c r="B56" s="173" t="s">
        <v>212</v>
      </c>
      <c r="C56" s="165">
        <v>4865133</v>
      </c>
      <c r="D56" s="169" t="s">
        <v>12</v>
      </c>
      <c r="E56" s="259" t="s">
        <v>347</v>
      </c>
      <c r="F56" s="170">
        <v>100</v>
      </c>
      <c r="G56" s="341">
        <v>386068</v>
      </c>
      <c r="H56" s="342">
        <v>383534</v>
      </c>
      <c r="I56" s="429">
        <f>G56-H56</f>
        <v>2534</v>
      </c>
      <c r="J56" s="429">
        <f t="shared" si="1"/>
        <v>253400</v>
      </c>
      <c r="K56" s="429">
        <f t="shared" si="2"/>
        <v>0.2534</v>
      </c>
      <c r="L56" s="341">
        <v>49059</v>
      </c>
      <c r="M56" s="342">
        <v>49059</v>
      </c>
      <c r="N56" s="429">
        <f>L56-M56</f>
        <v>0</v>
      </c>
      <c r="O56" s="429">
        <f t="shared" si="4"/>
        <v>0</v>
      </c>
      <c r="P56" s="429">
        <f t="shared" si="5"/>
        <v>0</v>
      </c>
      <c r="Q56" s="469"/>
    </row>
    <row r="57" spans="1:17" ht="18" customHeight="1">
      <c r="A57" s="163"/>
      <c r="B57" s="171" t="s">
        <v>190</v>
      </c>
      <c r="C57" s="165"/>
      <c r="D57" s="169"/>
      <c r="E57" s="259"/>
      <c r="F57" s="170"/>
      <c r="G57" s="107"/>
      <c r="H57" s="401"/>
      <c r="I57" s="429"/>
      <c r="J57" s="429"/>
      <c r="K57" s="429"/>
      <c r="L57" s="402"/>
      <c r="M57" s="401"/>
      <c r="N57" s="429"/>
      <c r="O57" s="429"/>
      <c r="P57" s="429"/>
      <c r="Q57" s="469"/>
    </row>
    <row r="58" spans="1:17" ht="18" customHeight="1">
      <c r="A58" s="163">
        <v>35</v>
      </c>
      <c r="B58" s="164" t="s">
        <v>177</v>
      </c>
      <c r="C58" s="165">
        <v>4865076</v>
      </c>
      <c r="D58" s="169" t="s">
        <v>12</v>
      </c>
      <c r="E58" s="259" t="s">
        <v>347</v>
      </c>
      <c r="F58" s="170">
        <v>100</v>
      </c>
      <c r="G58" s="457">
        <v>4933</v>
      </c>
      <c r="H58" s="342">
        <v>4933</v>
      </c>
      <c r="I58" s="429">
        <f>G58-H58</f>
        <v>0</v>
      </c>
      <c r="J58" s="429">
        <f t="shared" si="1"/>
        <v>0</v>
      </c>
      <c r="K58" s="429">
        <f t="shared" si="2"/>
        <v>0</v>
      </c>
      <c r="L58" s="457">
        <v>27293</v>
      </c>
      <c r="M58" s="342">
        <v>27207</v>
      </c>
      <c r="N58" s="429">
        <f>L58-M58</f>
        <v>86</v>
      </c>
      <c r="O58" s="429">
        <f t="shared" si="4"/>
        <v>8600</v>
      </c>
      <c r="P58" s="429">
        <f t="shared" si="5"/>
        <v>0.0086</v>
      </c>
      <c r="Q58" s="469"/>
    </row>
    <row r="59" spans="1:17" ht="18" customHeight="1">
      <c r="A59" s="163">
        <v>36</v>
      </c>
      <c r="B59" s="167" t="s">
        <v>191</v>
      </c>
      <c r="C59" s="165">
        <v>4865077</v>
      </c>
      <c r="D59" s="169" t="s">
        <v>12</v>
      </c>
      <c r="E59" s="259" t="s">
        <v>347</v>
      </c>
      <c r="F59" s="170">
        <v>100</v>
      </c>
      <c r="G59" s="107"/>
      <c r="H59" s="401"/>
      <c r="I59" s="429">
        <f>G59-H59</f>
        <v>0</v>
      </c>
      <c r="J59" s="429">
        <f t="shared" si="1"/>
        <v>0</v>
      </c>
      <c r="K59" s="429">
        <f t="shared" si="2"/>
        <v>0</v>
      </c>
      <c r="L59" s="402"/>
      <c r="M59" s="401"/>
      <c r="N59" s="429">
        <f>L59-M59</f>
        <v>0</v>
      </c>
      <c r="O59" s="429">
        <f t="shared" si="4"/>
        <v>0</v>
      </c>
      <c r="P59" s="429">
        <f t="shared" si="5"/>
        <v>0</v>
      </c>
      <c r="Q59" s="469"/>
    </row>
    <row r="60" spans="1:17" ht="18" customHeight="1">
      <c r="A60" s="163"/>
      <c r="B60" s="171" t="s">
        <v>171</v>
      </c>
      <c r="C60" s="165"/>
      <c r="D60" s="169"/>
      <c r="E60" s="259"/>
      <c r="F60" s="170"/>
      <c r="G60" s="107"/>
      <c r="H60" s="401"/>
      <c r="I60" s="429"/>
      <c r="J60" s="429"/>
      <c r="K60" s="429"/>
      <c r="L60" s="402"/>
      <c r="M60" s="401"/>
      <c r="N60" s="429"/>
      <c r="O60" s="429"/>
      <c r="P60" s="429"/>
      <c r="Q60" s="469"/>
    </row>
    <row r="61" spans="1:17" ht="18" customHeight="1">
      <c r="A61" s="163">
        <v>37</v>
      </c>
      <c r="B61" s="164" t="s">
        <v>184</v>
      </c>
      <c r="C61" s="165">
        <v>4865093</v>
      </c>
      <c r="D61" s="169" t="s">
        <v>12</v>
      </c>
      <c r="E61" s="259" t="s">
        <v>347</v>
      </c>
      <c r="F61" s="170">
        <v>100</v>
      </c>
      <c r="G61" s="457">
        <v>80458</v>
      </c>
      <c r="H61" s="342">
        <v>79662</v>
      </c>
      <c r="I61" s="429">
        <f>G61-H61</f>
        <v>796</v>
      </c>
      <c r="J61" s="429">
        <f t="shared" si="1"/>
        <v>79600</v>
      </c>
      <c r="K61" s="429">
        <f t="shared" si="2"/>
        <v>0.0796</v>
      </c>
      <c r="L61" s="457">
        <v>70843</v>
      </c>
      <c r="M61" s="342">
        <v>70842</v>
      </c>
      <c r="N61" s="429">
        <f>L61-M61</f>
        <v>1</v>
      </c>
      <c r="O61" s="429">
        <f t="shared" si="4"/>
        <v>100</v>
      </c>
      <c r="P61" s="429">
        <f t="shared" si="5"/>
        <v>0.0001</v>
      </c>
      <c r="Q61" s="469"/>
    </row>
    <row r="62" spans="1:17" ht="19.5" customHeight="1">
      <c r="A62" s="163">
        <v>38</v>
      </c>
      <c r="B62" s="167" t="s">
        <v>185</v>
      </c>
      <c r="C62" s="165">
        <v>4865094</v>
      </c>
      <c r="D62" s="169" t="s">
        <v>12</v>
      </c>
      <c r="E62" s="259" t="s">
        <v>347</v>
      </c>
      <c r="F62" s="170">
        <v>100</v>
      </c>
      <c r="G62" s="457">
        <v>93644</v>
      </c>
      <c r="H62" s="342">
        <v>92748</v>
      </c>
      <c r="I62" s="429">
        <f>G62-H62</f>
        <v>896</v>
      </c>
      <c r="J62" s="429">
        <f t="shared" si="1"/>
        <v>89600</v>
      </c>
      <c r="K62" s="429">
        <f t="shared" si="2"/>
        <v>0.0896</v>
      </c>
      <c r="L62" s="457">
        <v>71276</v>
      </c>
      <c r="M62" s="342">
        <v>71275</v>
      </c>
      <c r="N62" s="429">
        <f>L62-M62</f>
        <v>1</v>
      </c>
      <c r="O62" s="429">
        <f t="shared" si="4"/>
        <v>100</v>
      </c>
      <c r="P62" s="429">
        <f t="shared" si="5"/>
        <v>0.0001</v>
      </c>
      <c r="Q62" s="469"/>
    </row>
    <row r="63" spans="1:17" ht="22.5" customHeight="1">
      <c r="A63" s="163">
        <v>39</v>
      </c>
      <c r="B63" s="173" t="s">
        <v>211</v>
      </c>
      <c r="C63" s="165">
        <v>5269199</v>
      </c>
      <c r="D63" s="169" t="s">
        <v>12</v>
      </c>
      <c r="E63" s="259" t="s">
        <v>347</v>
      </c>
      <c r="F63" s="170">
        <v>100</v>
      </c>
      <c r="G63" s="457">
        <v>24656</v>
      </c>
      <c r="H63" s="458">
        <v>24235</v>
      </c>
      <c r="I63" s="432">
        <f>G63-H63</f>
        <v>421</v>
      </c>
      <c r="J63" s="432">
        <f>$F63*I63</f>
        <v>42100</v>
      </c>
      <c r="K63" s="432">
        <f>J63/1000000</f>
        <v>0.0421</v>
      </c>
      <c r="L63" s="457">
        <v>22138</v>
      </c>
      <c r="M63" s="458">
        <v>22129</v>
      </c>
      <c r="N63" s="432">
        <f>L63-M63</f>
        <v>9</v>
      </c>
      <c r="O63" s="432">
        <f>$F63*N63</f>
        <v>900</v>
      </c>
      <c r="P63" s="432">
        <f>O63/1000000</f>
        <v>0.0009</v>
      </c>
      <c r="Q63" s="667"/>
    </row>
    <row r="64" spans="1:17" ht="19.5" customHeight="1">
      <c r="A64" s="163"/>
      <c r="B64" s="171" t="s">
        <v>177</v>
      </c>
      <c r="C64" s="165"/>
      <c r="D64" s="169"/>
      <c r="E64" s="166"/>
      <c r="F64" s="170"/>
      <c r="G64" s="341"/>
      <c r="H64" s="342"/>
      <c r="I64" s="429"/>
      <c r="J64" s="429"/>
      <c r="K64" s="429"/>
      <c r="L64" s="402"/>
      <c r="M64" s="401"/>
      <c r="N64" s="429"/>
      <c r="O64" s="429"/>
      <c r="P64" s="429"/>
      <c r="Q64" s="469"/>
    </row>
    <row r="65" spans="1:17" ht="18">
      <c r="A65" s="163">
        <v>40</v>
      </c>
      <c r="B65" s="164" t="s">
        <v>178</v>
      </c>
      <c r="C65" s="165">
        <v>4865143</v>
      </c>
      <c r="D65" s="169" t="s">
        <v>12</v>
      </c>
      <c r="E65" s="166" t="s">
        <v>13</v>
      </c>
      <c r="F65" s="170">
        <v>100</v>
      </c>
      <c r="G65" s="341">
        <v>168105</v>
      </c>
      <c r="H65" s="342">
        <v>164633</v>
      </c>
      <c r="I65" s="429">
        <f>G65-H65</f>
        <v>3472</v>
      </c>
      <c r="J65" s="429">
        <f t="shared" si="1"/>
        <v>347200</v>
      </c>
      <c r="K65" s="429">
        <f t="shared" si="2"/>
        <v>0.3472</v>
      </c>
      <c r="L65" s="341">
        <v>912847</v>
      </c>
      <c r="M65" s="342">
        <v>912847</v>
      </c>
      <c r="N65" s="429">
        <f>L65-M65</f>
        <v>0</v>
      </c>
      <c r="O65" s="429">
        <f t="shared" si="4"/>
        <v>0</v>
      </c>
      <c r="P65" s="429">
        <f t="shared" si="5"/>
        <v>0</v>
      </c>
      <c r="Q65" s="504"/>
    </row>
    <row r="66" spans="1:20" ht="18" customHeight="1" thickBot="1">
      <c r="A66" s="174"/>
      <c r="B66" s="175"/>
      <c r="C66" s="176"/>
      <c r="D66" s="177"/>
      <c r="E66" s="178"/>
      <c r="F66" s="179"/>
      <c r="G66" s="180"/>
      <c r="H66" s="177"/>
      <c r="I66" s="183"/>
      <c r="J66" s="183"/>
      <c r="K66" s="183"/>
      <c r="L66" s="545"/>
      <c r="M66" s="177"/>
      <c r="N66" s="183"/>
      <c r="O66" s="183"/>
      <c r="P66" s="183"/>
      <c r="Q66" s="546"/>
      <c r="R66" s="92"/>
      <c r="S66" s="92"/>
      <c r="T66" s="92"/>
    </row>
    <row r="67" spans="1:20" ht="15.75" customHeight="1" thickTop="1">
      <c r="A67" s="547"/>
      <c r="B67" s="547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92"/>
      <c r="R67" s="92"/>
      <c r="S67" s="92"/>
      <c r="T67" s="92"/>
    </row>
    <row r="68" spans="1:20" ht="24" thickBot="1">
      <c r="A68" s="399" t="s">
        <v>367</v>
      </c>
      <c r="G68" s="512"/>
      <c r="H68" s="512"/>
      <c r="I68" s="48" t="s">
        <v>398</v>
      </c>
      <c r="J68" s="512"/>
      <c r="K68" s="512"/>
      <c r="L68" s="512"/>
      <c r="M68" s="512"/>
      <c r="N68" s="48" t="s">
        <v>399</v>
      </c>
      <c r="O68" s="512"/>
      <c r="P68" s="512"/>
      <c r="R68" s="92"/>
      <c r="S68" s="92"/>
      <c r="T68" s="92"/>
    </row>
    <row r="69" spans="1:20" ht="39.75" thickBot="1" thickTop="1">
      <c r="A69" s="548" t="s">
        <v>8</v>
      </c>
      <c r="B69" s="549" t="s">
        <v>9</v>
      </c>
      <c r="C69" s="550" t="s">
        <v>1</v>
      </c>
      <c r="D69" s="550" t="s">
        <v>2</v>
      </c>
      <c r="E69" s="550" t="s">
        <v>3</v>
      </c>
      <c r="F69" s="550" t="s">
        <v>10</v>
      </c>
      <c r="G69" s="548" t="str">
        <f>G5</f>
        <v>FINAL READING 01/03/2017</v>
      </c>
      <c r="H69" s="550" t="str">
        <f>H5</f>
        <v>INTIAL READING 01/02/2017</v>
      </c>
      <c r="I69" s="550" t="s">
        <v>4</v>
      </c>
      <c r="J69" s="550" t="s">
        <v>5</v>
      </c>
      <c r="K69" s="550" t="s">
        <v>6</v>
      </c>
      <c r="L69" s="548" t="str">
        <f>G69</f>
        <v>FINAL READING 01/03/2017</v>
      </c>
      <c r="M69" s="550" t="str">
        <f>H69</f>
        <v>INTIAL READING 01/02/2017</v>
      </c>
      <c r="N69" s="550" t="s">
        <v>4</v>
      </c>
      <c r="O69" s="550" t="s">
        <v>5</v>
      </c>
      <c r="P69" s="550" t="s">
        <v>6</v>
      </c>
      <c r="Q69" s="551" t="s">
        <v>310</v>
      </c>
      <c r="R69" s="92"/>
      <c r="S69" s="92"/>
      <c r="T69" s="92"/>
    </row>
    <row r="70" spans="1:20" ht="15.75" customHeight="1" thickTop="1">
      <c r="A70" s="552"/>
      <c r="B70" s="459" t="s">
        <v>393</v>
      </c>
      <c r="C70" s="553"/>
      <c r="D70" s="553"/>
      <c r="E70" s="553"/>
      <c r="F70" s="554"/>
      <c r="G70" s="553"/>
      <c r="H70" s="553"/>
      <c r="I70" s="553"/>
      <c r="J70" s="553"/>
      <c r="K70" s="554"/>
      <c r="L70" s="553"/>
      <c r="M70" s="553"/>
      <c r="N70" s="553"/>
      <c r="O70" s="553"/>
      <c r="P70" s="553"/>
      <c r="Q70" s="555"/>
      <c r="R70" s="92"/>
      <c r="S70" s="92"/>
      <c r="T70" s="92"/>
    </row>
    <row r="71" spans="1:20" ht="15.75" customHeight="1">
      <c r="A71" s="163">
        <v>1</v>
      </c>
      <c r="B71" s="164" t="s">
        <v>440</v>
      </c>
      <c r="C71" s="165">
        <v>5295127</v>
      </c>
      <c r="D71" s="348" t="s">
        <v>12</v>
      </c>
      <c r="E71" s="327" t="s">
        <v>347</v>
      </c>
      <c r="F71" s="170">
        <v>-100</v>
      </c>
      <c r="G71" s="341">
        <v>176887</v>
      </c>
      <c r="H71" s="342">
        <v>165760</v>
      </c>
      <c r="I71" s="277">
        <f>G71-H71</f>
        <v>11127</v>
      </c>
      <c r="J71" s="277">
        <f>$F71*I71</f>
        <v>-1112700</v>
      </c>
      <c r="K71" s="277">
        <f>J71/1000000</f>
        <v>-1.1127</v>
      </c>
      <c r="L71" s="341">
        <v>430</v>
      </c>
      <c r="M71" s="342">
        <v>263</v>
      </c>
      <c r="N71" s="277">
        <f>L71-M71</f>
        <v>167</v>
      </c>
      <c r="O71" s="277">
        <f>$F71*N71</f>
        <v>-16700</v>
      </c>
      <c r="P71" s="277">
        <f>O71/1000000</f>
        <v>-0.0167</v>
      </c>
      <c r="Q71" s="481"/>
      <c r="R71" s="92"/>
      <c r="S71" s="92"/>
      <c r="T71" s="92"/>
    </row>
    <row r="72" spans="1:20" ht="15.75" customHeight="1">
      <c r="A72" s="163">
        <v>2</v>
      </c>
      <c r="B72" s="164" t="s">
        <v>443</v>
      </c>
      <c r="C72" s="165">
        <v>5128400</v>
      </c>
      <c r="D72" s="348" t="s">
        <v>12</v>
      </c>
      <c r="E72" s="327" t="s">
        <v>347</v>
      </c>
      <c r="F72" s="170">
        <v>-1000</v>
      </c>
      <c r="G72" s="341">
        <v>1467</v>
      </c>
      <c r="H72" s="342">
        <v>1127</v>
      </c>
      <c r="I72" s="277">
        <f>G72-H72</f>
        <v>340</v>
      </c>
      <c r="J72" s="277">
        <f>$F72*I72</f>
        <v>-340000</v>
      </c>
      <c r="K72" s="277">
        <f>J72/1000000</f>
        <v>-0.34</v>
      </c>
      <c r="L72" s="341">
        <v>166</v>
      </c>
      <c r="M72" s="342">
        <v>160</v>
      </c>
      <c r="N72" s="277">
        <f>L72-M72</f>
        <v>6</v>
      </c>
      <c r="O72" s="277">
        <f>$F72*N72</f>
        <v>-6000</v>
      </c>
      <c r="P72" s="277">
        <f>O72/1000000</f>
        <v>-0.006</v>
      </c>
      <c r="Q72" s="481"/>
      <c r="R72" s="92"/>
      <c r="S72" s="92"/>
      <c r="T72" s="92"/>
    </row>
    <row r="73" spans="1:20" ht="15.75" customHeight="1">
      <c r="A73" s="556"/>
      <c r="B73" s="316" t="s">
        <v>364</v>
      </c>
      <c r="C73" s="335"/>
      <c r="D73" s="348"/>
      <c r="E73" s="327"/>
      <c r="F73" s="170"/>
      <c r="G73" s="167"/>
      <c r="H73" s="167"/>
      <c r="I73" s="167"/>
      <c r="J73" s="167"/>
      <c r="K73" s="167"/>
      <c r="L73" s="556"/>
      <c r="M73" s="167"/>
      <c r="N73" s="167"/>
      <c r="O73" s="167"/>
      <c r="P73" s="167"/>
      <c r="Q73" s="481"/>
      <c r="R73" s="92"/>
      <c r="S73" s="92"/>
      <c r="T73" s="92"/>
    </row>
    <row r="74" spans="1:20" ht="15.75" customHeight="1">
      <c r="A74" s="163">
        <v>3</v>
      </c>
      <c r="B74" s="164" t="s">
        <v>365</v>
      </c>
      <c r="C74" s="165">
        <v>4902555</v>
      </c>
      <c r="D74" s="348" t="s">
        <v>12</v>
      </c>
      <c r="E74" s="327" t="s">
        <v>347</v>
      </c>
      <c r="F74" s="170">
        <v>-75</v>
      </c>
      <c r="G74" s="341">
        <v>6741</v>
      </c>
      <c r="H74" s="342">
        <v>6246</v>
      </c>
      <c r="I74" s="277">
        <f>G74-H74</f>
        <v>495</v>
      </c>
      <c r="J74" s="277">
        <f>$F74*I74</f>
        <v>-37125</v>
      </c>
      <c r="K74" s="277">
        <f>J74/1000000</f>
        <v>-0.037125</v>
      </c>
      <c r="L74" s="341">
        <v>12460</v>
      </c>
      <c r="M74" s="342">
        <v>12453</v>
      </c>
      <c r="N74" s="277">
        <f>L74-M74</f>
        <v>7</v>
      </c>
      <c r="O74" s="277">
        <f>$F74*N74</f>
        <v>-525</v>
      </c>
      <c r="P74" s="277">
        <f>O74/1000000</f>
        <v>-0.000525</v>
      </c>
      <c r="Q74" s="481"/>
      <c r="R74" s="92"/>
      <c r="S74" s="92"/>
      <c r="T74" s="92"/>
    </row>
    <row r="75" spans="1:20" s="515" customFormat="1" ht="15.75" customHeight="1" thickBot="1">
      <c r="A75" s="174">
        <v>4</v>
      </c>
      <c r="B75" s="460" t="s">
        <v>366</v>
      </c>
      <c r="C75" s="176">
        <v>4902581</v>
      </c>
      <c r="D75" s="177" t="s">
        <v>12</v>
      </c>
      <c r="E75" s="178" t="s">
        <v>347</v>
      </c>
      <c r="F75" s="183">
        <v>-100</v>
      </c>
      <c r="G75" s="557">
        <v>2203</v>
      </c>
      <c r="H75" s="183">
        <v>2103</v>
      </c>
      <c r="I75" s="183">
        <f>G75-H75</f>
        <v>100</v>
      </c>
      <c r="J75" s="183">
        <f>$F75*I75</f>
        <v>-10000</v>
      </c>
      <c r="K75" s="183">
        <f>J75/1000000</f>
        <v>-0.01</v>
      </c>
      <c r="L75" s="174">
        <v>4417</v>
      </c>
      <c r="M75" s="183">
        <v>4413</v>
      </c>
      <c r="N75" s="183">
        <f>L75-M75</f>
        <v>4</v>
      </c>
      <c r="O75" s="183">
        <f>$F75*N75</f>
        <v>-400</v>
      </c>
      <c r="P75" s="183">
        <f>O75/1000000</f>
        <v>-0.0004</v>
      </c>
      <c r="Q75" s="546"/>
      <c r="R75" s="261"/>
      <c r="S75" s="261"/>
      <c r="T75" s="261"/>
    </row>
    <row r="76" spans="1:20" ht="15.75" customHeight="1" thickTop="1">
      <c r="A76" s="547"/>
      <c r="B76" s="547"/>
      <c r="C76" s="547"/>
      <c r="D76" s="547"/>
      <c r="E76" s="547"/>
      <c r="F76" s="547"/>
      <c r="G76" s="547"/>
      <c r="H76" s="547"/>
      <c r="I76" s="547"/>
      <c r="J76" s="547"/>
      <c r="K76" s="547"/>
      <c r="L76" s="547"/>
      <c r="M76" s="547"/>
      <c r="N76" s="547"/>
      <c r="O76" s="547"/>
      <c r="P76" s="547"/>
      <c r="Q76" s="92"/>
      <c r="R76" s="92"/>
      <c r="S76" s="92"/>
      <c r="T76" s="92"/>
    </row>
    <row r="77" spans="1:20" ht="15.75" customHeight="1">
      <c r="A77" s="547"/>
      <c r="B77" s="547"/>
      <c r="C77" s="547"/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92"/>
      <c r="R77" s="92"/>
      <c r="S77" s="92"/>
      <c r="T77" s="92"/>
    </row>
    <row r="78" spans="1:16" ht="25.5" customHeight="1">
      <c r="A78" s="181" t="s">
        <v>339</v>
      </c>
      <c r="B78" s="527"/>
      <c r="C78" s="78"/>
      <c r="D78" s="527"/>
      <c r="E78" s="527"/>
      <c r="F78" s="527"/>
      <c r="G78" s="527"/>
      <c r="H78" s="527"/>
      <c r="I78" s="527"/>
      <c r="J78" s="527"/>
      <c r="K78" s="668">
        <f>SUM(K9:K66)+SUM(K74:K75)-K35</f>
        <v>0.7062250000000004</v>
      </c>
      <c r="L78" s="669"/>
      <c r="M78" s="669"/>
      <c r="N78" s="669"/>
      <c r="O78" s="669"/>
      <c r="P78" s="668">
        <f>SUM(P9:P66)+SUM(P74:P75)-P35</f>
        <v>-0.57965</v>
      </c>
    </row>
    <row r="79" spans="1:16" ht="12.75">
      <c r="A79" s="527"/>
      <c r="B79" s="527"/>
      <c r="C79" s="527"/>
      <c r="D79" s="527"/>
      <c r="E79" s="527"/>
      <c r="F79" s="527"/>
      <c r="G79" s="527"/>
      <c r="H79" s="527"/>
      <c r="I79" s="527"/>
      <c r="J79" s="527"/>
      <c r="K79" s="527"/>
      <c r="L79" s="527"/>
      <c r="M79" s="527"/>
      <c r="N79" s="527"/>
      <c r="O79" s="527"/>
      <c r="P79" s="527"/>
    </row>
    <row r="80" spans="1:16" ht="9.75" customHeight="1">
      <c r="A80" s="527"/>
      <c r="B80" s="527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</row>
    <row r="81" spans="1:16" ht="12.75" hidden="1">
      <c r="A81" s="527"/>
      <c r="B81" s="527"/>
      <c r="C81" s="527"/>
      <c r="D81" s="527"/>
      <c r="E81" s="527"/>
      <c r="F81" s="527"/>
      <c r="G81" s="527"/>
      <c r="H81" s="527"/>
      <c r="I81" s="527"/>
      <c r="J81" s="527"/>
      <c r="K81" s="527"/>
      <c r="L81" s="527"/>
      <c r="M81" s="527"/>
      <c r="N81" s="527"/>
      <c r="O81" s="527"/>
      <c r="P81" s="527"/>
    </row>
    <row r="82" spans="1:16" ht="23.25" customHeight="1" thickBot="1">
      <c r="A82" s="527"/>
      <c r="B82" s="527"/>
      <c r="C82" s="670"/>
      <c r="D82" s="527"/>
      <c r="E82" s="527"/>
      <c r="F82" s="527"/>
      <c r="G82" s="527"/>
      <c r="H82" s="527"/>
      <c r="I82" s="527"/>
      <c r="J82" s="671"/>
      <c r="K82" s="613" t="s">
        <v>340</v>
      </c>
      <c r="L82" s="527"/>
      <c r="M82" s="527"/>
      <c r="N82" s="527"/>
      <c r="O82" s="527"/>
      <c r="P82" s="613" t="s">
        <v>341</v>
      </c>
    </row>
    <row r="83" spans="1:17" ht="20.25">
      <c r="A83" s="672"/>
      <c r="B83" s="673"/>
      <c r="C83" s="181"/>
      <c r="D83" s="601"/>
      <c r="E83" s="601"/>
      <c r="F83" s="601"/>
      <c r="G83" s="601"/>
      <c r="H83" s="601"/>
      <c r="I83" s="601"/>
      <c r="J83" s="674"/>
      <c r="K83" s="673"/>
      <c r="L83" s="673"/>
      <c r="M83" s="673"/>
      <c r="N83" s="673"/>
      <c r="O83" s="673"/>
      <c r="P83" s="673"/>
      <c r="Q83" s="602"/>
    </row>
    <row r="84" spans="1:17" ht="20.25">
      <c r="A84" s="247"/>
      <c r="B84" s="181" t="s">
        <v>337</v>
      </c>
      <c r="C84" s="181"/>
      <c r="D84" s="675"/>
      <c r="E84" s="675"/>
      <c r="F84" s="675"/>
      <c r="G84" s="675"/>
      <c r="H84" s="675"/>
      <c r="I84" s="675"/>
      <c r="J84" s="675"/>
      <c r="K84" s="676">
        <f>K78</f>
        <v>0.7062250000000004</v>
      </c>
      <c r="L84" s="677"/>
      <c r="M84" s="677"/>
      <c r="N84" s="677"/>
      <c r="O84" s="677"/>
      <c r="P84" s="676">
        <f>P78</f>
        <v>-0.57965</v>
      </c>
      <c r="Q84" s="603"/>
    </row>
    <row r="85" spans="1:17" ht="20.25">
      <c r="A85" s="247"/>
      <c r="B85" s="181"/>
      <c r="C85" s="181"/>
      <c r="D85" s="675"/>
      <c r="E85" s="675"/>
      <c r="F85" s="675"/>
      <c r="G85" s="675"/>
      <c r="H85" s="675"/>
      <c r="I85" s="678"/>
      <c r="J85" s="59"/>
      <c r="K85" s="663"/>
      <c r="L85" s="663"/>
      <c r="M85" s="663"/>
      <c r="N85" s="663"/>
      <c r="O85" s="663"/>
      <c r="P85" s="663"/>
      <c r="Q85" s="603"/>
    </row>
    <row r="86" spans="1:17" ht="20.25">
      <c r="A86" s="247"/>
      <c r="B86" s="181" t="s">
        <v>330</v>
      </c>
      <c r="C86" s="181"/>
      <c r="D86" s="675"/>
      <c r="E86" s="675"/>
      <c r="F86" s="675"/>
      <c r="G86" s="675"/>
      <c r="H86" s="675"/>
      <c r="I86" s="675"/>
      <c r="J86" s="675"/>
      <c r="K86" s="676">
        <f>'STEPPED UP GENCO'!K41</f>
        <v>0.11659642115000002</v>
      </c>
      <c r="L86" s="676"/>
      <c r="M86" s="676"/>
      <c r="N86" s="676"/>
      <c r="O86" s="676"/>
      <c r="P86" s="676">
        <f>'STEPPED UP GENCO'!P41</f>
        <v>-0.17690890799999998</v>
      </c>
      <c r="Q86" s="603"/>
    </row>
    <row r="87" spans="1:17" ht="20.25">
      <c r="A87" s="247"/>
      <c r="B87" s="181"/>
      <c r="C87" s="181"/>
      <c r="D87" s="679"/>
      <c r="E87" s="679"/>
      <c r="F87" s="679"/>
      <c r="G87" s="679"/>
      <c r="H87" s="679"/>
      <c r="I87" s="680"/>
      <c r="J87" s="681"/>
      <c r="K87" s="512"/>
      <c r="L87" s="512"/>
      <c r="M87" s="512"/>
      <c r="N87" s="512"/>
      <c r="O87" s="512"/>
      <c r="P87" s="512"/>
      <c r="Q87" s="603"/>
    </row>
    <row r="88" spans="1:17" ht="20.25">
      <c r="A88" s="247"/>
      <c r="B88" s="181" t="s">
        <v>338</v>
      </c>
      <c r="C88" s="181"/>
      <c r="D88" s="512"/>
      <c r="E88" s="512"/>
      <c r="F88" s="512"/>
      <c r="G88" s="512"/>
      <c r="H88" s="512"/>
      <c r="I88" s="512"/>
      <c r="J88" s="512"/>
      <c r="K88" s="290">
        <f>SUM(K84:K87)</f>
        <v>0.8228214211500005</v>
      </c>
      <c r="L88" s="512"/>
      <c r="M88" s="512"/>
      <c r="N88" s="512"/>
      <c r="O88" s="512"/>
      <c r="P88" s="682">
        <f>SUM(P84:P87)</f>
        <v>-0.7565589079999999</v>
      </c>
      <c r="Q88" s="603"/>
    </row>
    <row r="89" spans="1:17" ht="20.25">
      <c r="A89" s="627"/>
      <c r="B89" s="512"/>
      <c r="C89" s="181"/>
      <c r="D89" s="512"/>
      <c r="E89" s="512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12"/>
      <c r="Q89" s="603"/>
    </row>
    <row r="90" spans="1:17" ht="13.5" thickBot="1">
      <c r="A90" s="628"/>
      <c r="B90" s="604"/>
      <c r="C90" s="604"/>
      <c r="D90" s="604"/>
      <c r="E90" s="604"/>
      <c r="F90" s="604"/>
      <c r="G90" s="604"/>
      <c r="H90" s="604"/>
      <c r="I90" s="604"/>
      <c r="J90" s="604"/>
      <c r="K90" s="604"/>
      <c r="L90" s="604"/>
      <c r="M90" s="604"/>
      <c r="N90" s="604"/>
      <c r="O90" s="604"/>
      <c r="P90" s="604"/>
      <c r="Q90" s="605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70" zoomScaleNormal="70" zoomScaleSheetLayoutView="70" zoomScalePageLayoutView="0" workbookViewId="0" topLeftCell="A22">
      <selection activeCell="C28" sqref="A28:IV28"/>
    </sheetView>
  </sheetViews>
  <sheetFormatPr defaultColWidth="9.140625" defaultRowHeight="12.75"/>
  <cols>
    <col min="1" max="1" width="4.7109375" style="465" customWidth="1"/>
    <col min="2" max="2" width="26.7109375" style="465" customWidth="1"/>
    <col min="3" max="3" width="18.57421875" style="465" customWidth="1"/>
    <col min="4" max="4" width="12.8515625" style="465" customWidth="1"/>
    <col min="5" max="5" width="22.140625" style="465" customWidth="1"/>
    <col min="6" max="6" width="14.421875" style="465" customWidth="1"/>
    <col min="7" max="7" width="15.57421875" style="465" customWidth="1"/>
    <col min="8" max="8" width="15.28125" style="465" customWidth="1"/>
    <col min="9" max="9" width="15.00390625" style="465" customWidth="1"/>
    <col min="10" max="10" width="16.7109375" style="465" customWidth="1"/>
    <col min="11" max="11" width="16.57421875" style="465" customWidth="1"/>
    <col min="12" max="12" width="17.140625" style="465" customWidth="1"/>
    <col min="13" max="13" width="14.7109375" style="465" customWidth="1"/>
    <col min="14" max="14" width="15.7109375" style="465" customWidth="1"/>
    <col min="15" max="15" width="18.28125" style="465" customWidth="1"/>
    <col min="16" max="16" width="17.140625" style="465" customWidth="1"/>
    <col min="17" max="17" width="22.00390625" style="465" customWidth="1"/>
    <col min="18" max="16384" width="9.140625" style="465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83" t="str">
        <f>NDPL!Q1</f>
        <v>FABRUARY-2017</v>
      </c>
      <c r="Q2" s="683"/>
    </row>
    <row r="3" ht="23.25">
      <c r="A3" s="187" t="s">
        <v>215</v>
      </c>
    </row>
    <row r="4" spans="1:16" ht="24" thickBot="1">
      <c r="A4" s="3"/>
      <c r="G4" s="512"/>
      <c r="H4" s="512"/>
      <c r="I4" s="48" t="s">
        <v>398</v>
      </c>
      <c r="J4" s="512"/>
      <c r="K4" s="512"/>
      <c r="L4" s="512"/>
      <c r="M4" s="512"/>
      <c r="N4" s="48" t="s">
        <v>399</v>
      </c>
      <c r="O4" s="512"/>
      <c r="P4" s="512"/>
    </row>
    <row r="5" spans="1:17" ht="51.75" customHeight="1" thickBot="1" thickTop="1">
      <c r="A5" s="548" t="s">
        <v>8</v>
      </c>
      <c r="B5" s="549" t="s">
        <v>9</v>
      </c>
      <c r="C5" s="550" t="s">
        <v>1</v>
      </c>
      <c r="D5" s="550" t="s">
        <v>2</v>
      </c>
      <c r="E5" s="550" t="s">
        <v>3</v>
      </c>
      <c r="F5" s="550" t="s">
        <v>10</v>
      </c>
      <c r="G5" s="548" t="str">
        <f>NDPL!G5</f>
        <v>FINAL READING 01/03/2017</v>
      </c>
      <c r="H5" s="550" t="str">
        <f>NDPL!H5</f>
        <v>INTIAL READING 01/02/2017</v>
      </c>
      <c r="I5" s="550" t="s">
        <v>4</v>
      </c>
      <c r="J5" s="550" t="s">
        <v>5</v>
      </c>
      <c r="K5" s="550" t="s">
        <v>6</v>
      </c>
      <c r="L5" s="548" t="str">
        <f>NDPL!G5</f>
        <v>FINAL READING 01/03/2017</v>
      </c>
      <c r="M5" s="550" t="str">
        <f>NDPL!H5</f>
        <v>INTIAL READING 01/02/2017</v>
      </c>
      <c r="N5" s="550" t="s">
        <v>4</v>
      </c>
      <c r="O5" s="550" t="s">
        <v>5</v>
      </c>
      <c r="P5" s="550" t="s">
        <v>6</v>
      </c>
      <c r="Q5" s="551" t="s">
        <v>310</v>
      </c>
    </row>
    <row r="6" ht="14.25" thickBot="1" thickTop="1"/>
    <row r="7" spans="1:17" ht="24" customHeight="1" thickTop="1">
      <c r="A7" s="419" t="s">
        <v>232</v>
      </c>
      <c r="B7" s="60"/>
      <c r="C7" s="61"/>
      <c r="D7" s="61"/>
      <c r="E7" s="61"/>
      <c r="F7" s="61"/>
      <c r="G7" s="662"/>
      <c r="H7" s="660"/>
      <c r="I7" s="660"/>
      <c r="J7" s="660"/>
      <c r="K7" s="684"/>
      <c r="L7" s="685"/>
      <c r="M7" s="538"/>
      <c r="N7" s="660"/>
      <c r="O7" s="660"/>
      <c r="P7" s="686"/>
      <c r="Q7" s="588"/>
    </row>
    <row r="8" spans="1:17" ht="24" customHeight="1">
      <c r="A8" s="687" t="s">
        <v>216</v>
      </c>
      <c r="B8" s="88"/>
      <c r="C8" s="88"/>
      <c r="D8" s="88"/>
      <c r="E8" s="88"/>
      <c r="F8" s="88"/>
      <c r="G8" s="106"/>
      <c r="H8" s="663"/>
      <c r="I8" s="401"/>
      <c r="J8" s="401"/>
      <c r="K8" s="688"/>
      <c r="L8" s="402"/>
      <c r="M8" s="401"/>
      <c r="N8" s="401"/>
      <c r="O8" s="401"/>
      <c r="P8" s="689"/>
      <c r="Q8" s="469"/>
    </row>
    <row r="9" spans="1:17" ht="24" customHeight="1">
      <c r="A9" s="690" t="s">
        <v>217</v>
      </c>
      <c r="B9" s="88"/>
      <c r="C9" s="88"/>
      <c r="D9" s="88"/>
      <c r="E9" s="88"/>
      <c r="F9" s="88"/>
      <c r="G9" s="106"/>
      <c r="H9" s="663"/>
      <c r="I9" s="401"/>
      <c r="J9" s="401"/>
      <c r="K9" s="688"/>
      <c r="L9" s="402"/>
      <c r="M9" s="401"/>
      <c r="N9" s="401"/>
      <c r="O9" s="401"/>
      <c r="P9" s="689"/>
      <c r="Q9" s="469"/>
    </row>
    <row r="10" spans="1:17" ht="24" customHeight="1">
      <c r="A10" s="267">
        <v>1</v>
      </c>
      <c r="B10" s="269" t="s">
        <v>235</v>
      </c>
      <c r="C10" s="418">
        <v>5128430</v>
      </c>
      <c r="D10" s="271" t="s">
        <v>12</v>
      </c>
      <c r="E10" s="270" t="s">
        <v>347</v>
      </c>
      <c r="F10" s="271">
        <v>200</v>
      </c>
      <c r="G10" s="461">
        <v>824</v>
      </c>
      <c r="H10" s="462">
        <v>820</v>
      </c>
      <c r="I10" s="463">
        <f aca="true" t="shared" si="0" ref="I10:I15">G10-H10</f>
        <v>4</v>
      </c>
      <c r="J10" s="463">
        <f>$F10*I10</f>
        <v>800</v>
      </c>
      <c r="K10" s="484">
        <f>J10/1000000</f>
        <v>0.0008</v>
      </c>
      <c r="L10" s="461">
        <v>5977</v>
      </c>
      <c r="M10" s="462">
        <v>5415</v>
      </c>
      <c r="N10" s="463">
        <f aca="true" t="shared" si="1" ref="N10:N15">L10-M10</f>
        <v>562</v>
      </c>
      <c r="O10" s="463">
        <f>$F10*N10</f>
        <v>112400</v>
      </c>
      <c r="P10" s="485">
        <f>O10/1000000</f>
        <v>0.1124</v>
      </c>
      <c r="Q10" s="469"/>
    </row>
    <row r="11" spans="1:17" ht="24" customHeight="1">
      <c r="A11" s="267">
        <v>2</v>
      </c>
      <c r="B11" s="269" t="s">
        <v>236</v>
      </c>
      <c r="C11" s="418">
        <v>4864849</v>
      </c>
      <c r="D11" s="271" t="s">
        <v>12</v>
      </c>
      <c r="E11" s="270" t="s">
        <v>347</v>
      </c>
      <c r="F11" s="271">
        <v>1000</v>
      </c>
      <c r="G11" s="461">
        <v>1508</v>
      </c>
      <c r="H11" s="462">
        <v>1508</v>
      </c>
      <c r="I11" s="463">
        <f t="shared" si="0"/>
        <v>0</v>
      </c>
      <c r="J11" s="463">
        <f aca="true" t="shared" si="2" ref="J11:J34">$F11*I11</f>
        <v>0</v>
      </c>
      <c r="K11" s="484">
        <f aca="true" t="shared" si="3" ref="K11:K34">J11/1000000</f>
        <v>0</v>
      </c>
      <c r="L11" s="461">
        <v>38779</v>
      </c>
      <c r="M11" s="462">
        <v>38680</v>
      </c>
      <c r="N11" s="463">
        <f t="shared" si="1"/>
        <v>99</v>
      </c>
      <c r="O11" s="463">
        <f aca="true" t="shared" si="4" ref="O11:O34">$F11*N11</f>
        <v>99000</v>
      </c>
      <c r="P11" s="485">
        <f aca="true" t="shared" si="5" ref="P11:P34">O11/1000000</f>
        <v>0.099</v>
      </c>
      <c r="Q11" s="469"/>
    </row>
    <row r="12" spans="1:17" ht="24" customHeight="1">
      <c r="A12" s="267">
        <v>3</v>
      </c>
      <c r="B12" s="269" t="s">
        <v>218</v>
      </c>
      <c r="C12" s="418">
        <v>4864846</v>
      </c>
      <c r="D12" s="271" t="s">
        <v>12</v>
      </c>
      <c r="E12" s="270" t="s">
        <v>347</v>
      </c>
      <c r="F12" s="271">
        <v>1000</v>
      </c>
      <c r="G12" s="461">
        <v>4094</v>
      </c>
      <c r="H12" s="462">
        <v>4094</v>
      </c>
      <c r="I12" s="463">
        <f t="shared" si="0"/>
        <v>0</v>
      </c>
      <c r="J12" s="463">
        <f t="shared" si="2"/>
        <v>0</v>
      </c>
      <c r="K12" s="484">
        <f t="shared" si="3"/>
        <v>0</v>
      </c>
      <c r="L12" s="461">
        <v>48275</v>
      </c>
      <c r="M12" s="462">
        <v>47960</v>
      </c>
      <c r="N12" s="463">
        <f t="shared" si="1"/>
        <v>315</v>
      </c>
      <c r="O12" s="463">
        <f t="shared" si="4"/>
        <v>315000</v>
      </c>
      <c r="P12" s="485">
        <f t="shared" si="5"/>
        <v>0.315</v>
      </c>
      <c r="Q12" s="469"/>
    </row>
    <row r="13" spans="1:17" ht="24" customHeight="1">
      <c r="A13" s="267">
        <v>4</v>
      </c>
      <c r="B13" s="269" t="s">
        <v>219</v>
      </c>
      <c r="C13" s="418">
        <v>4864828</v>
      </c>
      <c r="D13" s="271" t="s">
        <v>12</v>
      </c>
      <c r="E13" s="270" t="s">
        <v>347</v>
      </c>
      <c r="F13" s="271">
        <v>133.333</v>
      </c>
      <c r="G13" s="461">
        <v>999960</v>
      </c>
      <c r="H13" s="462">
        <v>999960</v>
      </c>
      <c r="I13" s="463">
        <f t="shared" si="0"/>
        <v>0</v>
      </c>
      <c r="J13" s="463">
        <f>$F13*I13</f>
        <v>0</v>
      </c>
      <c r="K13" s="484">
        <f>J13/1000000</f>
        <v>0</v>
      </c>
      <c r="L13" s="461">
        <v>39332</v>
      </c>
      <c r="M13" s="462">
        <v>39710</v>
      </c>
      <c r="N13" s="463">
        <f t="shared" si="1"/>
        <v>-378</v>
      </c>
      <c r="O13" s="463">
        <f>$F13*N13</f>
        <v>-50399.873999999996</v>
      </c>
      <c r="P13" s="485">
        <f>O13/1000000</f>
        <v>-0.050399874</v>
      </c>
      <c r="Q13" s="469"/>
    </row>
    <row r="14" spans="1:17" ht="24" customHeight="1">
      <c r="A14" s="267">
        <v>5</v>
      </c>
      <c r="B14" s="269" t="s">
        <v>407</v>
      </c>
      <c r="C14" s="418">
        <v>4864850</v>
      </c>
      <c r="D14" s="271" t="s">
        <v>12</v>
      </c>
      <c r="E14" s="270" t="s">
        <v>347</v>
      </c>
      <c r="F14" s="271">
        <v>1000</v>
      </c>
      <c r="G14" s="461">
        <v>6496</v>
      </c>
      <c r="H14" s="462">
        <v>6491</v>
      </c>
      <c r="I14" s="463">
        <f t="shared" si="0"/>
        <v>5</v>
      </c>
      <c r="J14" s="463">
        <f t="shared" si="2"/>
        <v>5000</v>
      </c>
      <c r="K14" s="484">
        <f t="shared" si="3"/>
        <v>0.005</v>
      </c>
      <c r="L14" s="461">
        <v>11492</v>
      </c>
      <c r="M14" s="462">
        <v>11466</v>
      </c>
      <c r="N14" s="463">
        <f t="shared" si="1"/>
        <v>26</v>
      </c>
      <c r="O14" s="463">
        <f t="shared" si="4"/>
        <v>26000</v>
      </c>
      <c r="P14" s="485">
        <f t="shared" si="5"/>
        <v>0.026</v>
      </c>
      <c r="Q14" s="469"/>
    </row>
    <row r="15" spans="1:17" ht="24" customHeight="1">
      <c r="A15" s="267">
        <v>6</v>
      </c>
      <c r="B15" s="269" t="s">
        <v>406</v>
      </c>
      <c r="C15" s="418">
        <v>4864900</v>
      </c>
      <c r="D15" s="271" t="s">
        <v>12</v>
      </c>
      <c r="E15" s="270" t="s">
        <v>347</v>
      </c>
      <c r="F15" s="271">
        <v>500</v>
      </c>
      <c r="G15" s="461">
        <v>12243</v>
      </c>
      <c r="H15" s="462">
        <v>12243</v>
      </c>
      <c r="I15" s="463">
        <f t="shared" si="0"/>
        <v>0</v>
      </c>
      <c r="J15" s="463">
        <f>$F15*I15</f>
        <v>0</v>
      </c>
      <c r="K15" s="484">
        <f>J15/1000000</f>
        <v>0</v>
      </c>
      <c r="L15" s="461">
        <v>61229</v>
      </c>
      <c r="M15" s="462">
        <v>61394</v>
      </c>
      <c r="N15" s="463">
        <f t="shared" si="1"/>
        <v>-165</v>
      </c>
      <c r="O15" s="463">
        <f>$F15*N15</f>
        <v>-82500</v>
      </c>
      <c r="P15" s="485">
        <f>O15/1000000</f>
        <v>-0.0825</v>
      </c>
      <c r="Q15" s="469"/>
    </row>
    <row r="16" spans="1:17" ht="24" customHeight="1">
      <c r="A16" s="691" t="s">
        <v>220</v>
      </c>
      <c r="B16" s="269"/>
      <c r="C16" s="418"/>
      <c r="D16" s="271"/>
      <c r="E16" s="269"/>
      <c r="F16" s="271"/>
      <c r="G16" s="692"/>
      <c r="H16" s="463"/>
      <c r="I16" s="463"/>
      <c r="J16" s="463"/>
      <c r="K16" s="484"/>
      <c r="L16" s="692"/>
      <c r="M16" s="463"/>
      <c r="N16" s="463"/>
      <c r="O16" s="463"/>
      <c r="P16" s="485"/>
      <c r="Q16" s="469"/>
    </row>
    <row r="17" spans="1:17" ht="24" customHeight="1">
      <c r="A17" s="267">
        <v>7</v>
      </c>
      <c r="B17" s="269" t="s">
        <v>237</v>
      </c>
      <c r="C17" s="418">
        <v>4864804</v>
      </c>
      <c r="D17" s="271" t="s">
        <v>12</v>
      </c>
      <c r="E17" s="270" t="s">
        <v>347</v>
      </c>
      <c r="F17" s="271">
        <v>100</v>
      </c>
      <c r="G17" s="461">
        <v>995207</v>
      </c>
      <c r="H17" s="462">
        <v>995207</v>
      </c>
      <c r="I17" s="463">
        <f>G17-H17</f>
        <v>0</v>
      </c>
      <c r="J17" s="463">
        <f t="shared" si="2"/>
        <v>0</v>
      </c>
      <c r="K17" s="484">
        <f t="shared" si="3"/>
        <v>0</v>
      </c>
      <c r="L17" s="461">
        <v>999945</v>
      </c>
      <c r="M17" s="462">
        <v>999945</v>
      </c>
      <c r="N17" s="463">
        <f>L17-M17</f>
        <v>0</v>
      </c>
      <c r="O17" s="463">
        <f t="shared" si="4"/>
        <v>0</v>
      </c>
      <c r="P17" s="485">
        <f t="shared" si="5"/>
        <v>0</v>
      </c>
      <c r="Q17" s="469"/>
    </row>
    <row r="18" spans="1:17" ht="24" customHeight="1">
      <c r="A18" s="267">
        <v>8</v>
      </c>
      <c r="B18" s="269" t="s">
        <v>236</v>
      </c>
      <c r="C18" s="418">
        <v>4865163</v>
      </c>
      <c r="D18" s="271" t="s">
        <v>12</v>
      </c>
      <c r="E18" s="270" t="s">
        <v>347</v>
      </c>
      <c r="F18" s="271">
        <v>100</v>
      </c>
      <c r="G18" s="461">
        <v>996384</v>
      </c>
      <c r="H18" s="462">
        <v>996376</v>
      </c>
      <c r="I18" s="463">
        <f>G18-H18</f>
        <v>8</v>
      </c>
      <c r="J18" s="463">
        <f t="shared" si="2"/>
        <v>800</v>
      </c>
      <c r="K18" s="484">
        <f t="shared" si="3"/>
        <v>0.0008</v>
      </c>
      <c r="L18" s="461">
        <v>838</v>
      </c>
      <c r="M18" s="462">
        <v>838</v>
      </c>
      <c r="N18" s="463">
        <f>L18-M18</f>
        <v>0</v>
      </c>
      <c r="O18" s="463">
        <f t="shared" si="4"/>
        <v>0</v>
      </c>
      <c r="P18" s="485">
        <f t="shared" si="5"/>
        <v>0</v>
      </c>
      <c r="Q18" s="469"/>
    </row>
    <row r="19" spans="1:17" ht="24" customHeight="1">
      <c r="A19" s="268"/>
      <c r="B19" s="269"/>
      <c r="C19" s="418"/>
      <c r="D19" s="271"/>
      <c r="E19" s="88"/>
      <c r="F19" s="271"/>
      <c r="G19" s="402"/>
      <c r="H19" s="401"/>
      <c r="I19" s="401"/>
      <c r="J19" s="401"/>
      <c r="K19" s="688"/>
      <c r="L19" s="402"/>
      <c r="M19" s="401"/>
      <c r="N19" s="401"/>
      <c r="O19" s="401"/>
      <c r="P19" s="689"/>
      <c r="Q19" s="469"/>
    </row>
    <row r="20" spans="1:17" ht="24" customHeight="1">
      <c r="A20" s="268"/>
      <c r="B20" s="693" t="s">
        <v>231</v>
      </c>
      <c r="C20" s="694"/>
      <c r="D20" s="271"/>
      <c r="E20" s="269"/>
      <c r="F20" s="285"/>
      <c r="G20" s="402"/>
      <c r="H20" s="401"/>
      <c r="I20" s="401"/>
      <c r="J20" s="401"/>
      <c r="K20" s="695">
        <f>SUM(K10:K18)</f>
        <v>0.006600000000000001</v>
      </c>
      <c r="L20" s="696"/>
      <c r="M20" s="697"/>
      <c r="N20" s="697"/>
      <c r="O20" s="697"/>
      <c r="P20" s="698">
        <f>SUM(P10:P18)</f>
        <v>0.419500126</v>
      </c>
      <c r="Q20" s="469"/>
    </row>
    <row r="21" spans="1:17" ht="24" customHeight="1">
      <c r="A21" s="268"/>
      <c r="B21" s="156"/>
      <c r="C21" s="694"/>
      <c r="D21" s="271"/>
      <c r="E21" s="269"/>
      <c r="F21" s="285"/>
      <c r="G21" s="402"/>
      <c r="H21" s="401"/>
      <c r="I21" s="401"/>
      <c r="J21" s="401"/>
      <c r="K21" s="699"/>
      <c r="L21" s="402"/>
      <c r="M21" s="401"/>
      <c r="N21" s="401"/>
      <c r="O21" s="401"/>
      <c r="P21" s="700"/>
      <c r="Q21" s="469"/>
    </row>
    <row r="22" spans="1:17" ht="24" customHeight="1">
      <c r="A22" s="691" t="s">
        <v>221</v>
      </c>
      <c r="B22" s="88"/>
      <c r="C22" s="701"/>
      <c r="D22" s="285"/>
      <c r="E22" s="88"/>
      <c r="F22" s="285"/>
      <c r="G22" s="402"/>
      <c r="H22" s="401"/>
      <c r="I22" s="401"/>
      <c r="J22" s="401"/>
      <c r="K22" s="688"/>
      <c r="L22" s="402"/>
      <c r="M22" s="401"/>
      <c r="N22" s="401"/>
      <c r="O22" s="401"/>
      <c r="P22" s="689"/>
      <c r="Q22" s="469"/>
    </row>
    <row r="23" spans="1:17" ht="24" customHeight="1">
      <c r="A23" s="268"/>
      <c r="B23" s="88"/>
      <c r="C23" s="701"/>
      <c r="D23" s="285"/>
      <c r="E23" s="88"/>
      <c r="F23" s="285"/>
      <c r="G23" s="402"/>
      <c r="H23" s="401"/>
      <c r="I23" s="401"/>
      <c r="J23" s="401"/>
      <c r="K23" s="688"/>
      <c r="L23" s="402"/>
      <c r="M23" s="401"/>
      <c r="N23" s="401"/>
      <c r="O23" s="401"/>
      <c r="P23" s="689"/>
      <c r="Q23" s="469"/>
    </row>
    <row r="24" spans="1:17" ht="24" customHeight="1">
      <c r="A24" s="267">
        <v>9</v>
      </c>
      <c r="B24" s="88" t="s">
        <v>222</v>
      </c>
      <c r="C24" s="418">
        <v>4865065</v>
      </c>
      <c r="D24" s="285" t="s">
        <v>12</v>
      </c>
      <c r="E24" s="270" t="s">
        <v>347</v>
      </c>
      <c r="F24" s="271">
        <v>100</v>
      </c>
      <c r="G24" s="461">
        <v>3438</v>
      </c>
      <c r="H24" s="462">
        <v>3438</v>
      </c>
      <c r="I24" s="463">
        <f aca="true" t="shared" si="6" ref="I24:I30">G24-H24</f>
        <v>0</v>
      </c>
      <c r="J24" s="463">
        <f t="shared" si="2"/>
        <v>0</v>
      </c>
      <c r="K24" s="484">
        <f t="shared" si="3"/>
        <v>0</v>
      </c>
      <c r="L24" s="461">
        <v>34490</v>
      </c>
      <c r="M24" s="462">
        <v>34490</v>
      </c>
      <c r="N24" s="463">
        <f aca="true" t="shared" si="7" ref="N24:N30">L24-M24</f>
        <v>0</v>
      </c>
      <c r="O24" s="463">
        <f t="shared" si="4"/>
        <v>0</v>
      </c>
      <c r="P24" s="485">
        <f t="shared" si="5"/>
        <v>0</v>
      </c>
      <c r="Q24" s="469"/>
    </row>
    <row r="25" spans="1:17" ht="24" customHeight="1">
      <c r="A25" s="267">
        <v>10</v>
      </c>
      <c r="B25" s="88" t="s">
        <v>223</v>
      </c>
      <c r="C25" s="418">
        <v>4865066</v>
      </c>
      <c r="D25" s="285" t="s">
        <v>12</v>
      </c>
      <c r="E25" s="270" t="s">
        <v>347</v>
      </c>
      <c r="F25" s="271">
        <v>100</v>
      </c>
      <c r="G25" s="461">
        <v>56131</v>
      </c>
      <c r="H25" s="462">
        <v>56141</v>
      </c>
      <c r="I25" s="463">
        <f t="shared" si="6"/>
        <v>-10</v>
      </c>
      <c r="J25" s="463">
        <f t="shared" si="2"/>
        <v>-1000</v>
      </c>
      <c r="K25" s="484">
        <f t="shared" si="3"/>
        <v>-0.001</v>
      </c>
      <c r="L25" s="461">
        <v>88119</v>
      </c>
      <c r="M25" s="462">
        <v>88117</v>
      </c>
      <c r="N25" s="463">
        <f t="shared" si="7"/>
        <v>2</v>
      </c>
      <c r="O25" s="463">
        <f t="shared" si="4"/>
        <v>200</v>
      </c>
      <c r="P25" s="485">
        <f t="shared" si="5"/>
        <v>0.0002</v>
      </c>
      <c r="Q25" s="469"/>
    </row>
    <row r="26" spans="1:17" ht="24" customHeight="1">
      <c r="A26" s="267">
        <v>11</v>
      </c>
      <c r="B26" s="88" t="s">
        <v>224</v>
      </c>
      <c r="C26" s="418">
        <v>4865067</v>
      </c>
      <c r="D26" s="285" t="s">
        <v>12</v>
      </c>
      <c r="E26" s="270" t="s">
        <v>347</v>
      </c>
      <c r="F26" s="271">
        <v>100</v>
      </c>
      <c r="G26" s="461">
        <v>77824</v>
      </c>
      <c r="H26" s="462">
        <v>77820</v>
      </c>
      <c r="I26" s="463">
        <f t="shared" si="6"/>
        <v>4</v>
      </c>
      <c r="J26" s="463">
        <f t="shared" si="2"/>
        <v>400</v>
      </c>
      <c r="K26" s="484">
        <f t="shared" si="3"/>
        <v>0.0004</v>
      </c>
      <c r="L26" s="461">
        <v>15063</v>
      </c>
      <c r="M26" s="462">
        <v>14928</v>
      </c>
      <c r="N26" s="463">
        <f t="shared" si="7"/>
        <v>135</v>
      </c>
      <c r="O26" s="463">
        <f t="shared" si="4"/>
        <v>13500</v>
      </c>
      <c r="P26" s="485">
        <f t="shared" si="5"/>
        <v>0.0135</v>
      </c>
      <c r="Q26" s="469"/>
    </row>
    <row r="27" spans="1:17" ht="24" customHeight="1">
      <c r="A27" s="267">
        <v>12</v>
      </c>
      <c r="B27" s="88" t="s">
        <v>225</v>
      </c>
      <c r="C27" s="418">
        <v>4865078</v>
      </c>
      <c r="D27" s="285" t="s">
        <v>12</v>
      </c>
      <c r="E27" s="270" t="s">
        <v>347</v>
      </c>
      <c r="F27" s="271">
        <v>100</v>
      </c>
      <c r="G27" s="461">
        <v>61181</v>
      </c>
      <c r="H27" s="462">
        <v>61134</v>
      </c>
      <c r="I27" s="463">
        <f t="shared" si="6"/>
        <v>47</v>
      </c>
      <c r="J27" s="463">
        <f t="shared" si="2"/>
        <v>4700</v>
      </c>
      <c r="K27" s="484">
        <f t="shared" si="3"/>
        <v>0.0047</v>
      </c>
      <c r="L27" s="461">
        <v>100950</v>
      </c>
      <c r="M27" s="462">
        <v>100515</v>
      </c>
      <c r="N27" s="463">
        <f t="shared" si="7"/>
        <v>435</v>
      </c>
      <c r="O27" s="463">
        <f t="shared" si="4"/>
        <v>43500</v>
      </c>
      <c r="P27" s="485">
        <f t="shared" si="5"/>
        <v>0.0435</v>
      </c>
      <c r="Q27" s="469"/>
    </row>
    <row r="28" spans="1:17" ht="24" customHeight="1">
      <c r="A28" s="267">
        <v>13</v>
      </c>
      <c r="B28" s="88" t="s">
        <v>225</v>
      </c>
      <c r="C28" s="531">
        <v>4865079</v>
      </c>
      <c r="D28" s="761" t="s">
        <v>12</v>
      </c>
      <c r="E28" s="270" t="s">
        <v>347</v>
      </c>
      <c r="F28" s="762">
        <v>100</v>
      </c>
      <c r="G28" s="461">
        <v>999989</v>
      </c>
      <c r="H28" s="462">
        <v>999989</v>
      </c>
      <c r="I28" s="463">
        <f t="shared" si="6"/>
        <v>0</v>
      </c>
      <c r="J28" s="463">
        <f t="shared" si="2"/>
        <v>0</v>
      </c>
      <c r="K28" s="484">
        <f t="shared" si="3"/>
        <v>0</v>
      </c>
      <c r="L28" s="461">
        <v>20273</v>
      </c>
      <c r="M28" s="462">
        <v>20273</v>
      </c>
      <c r="N28" s="463">
        <f t="shared" si="7"/>
        <v>0</v>
      </c>
      <c r="O28" s="463">
        <f t="shared" si="4"/>
        <v>0</v>
      </c>
      <c r="P28" s="485">
        <f t="shared" si="5"/>
        <v>0</v>
      </c>
      <c r="Q28" s="469"/>
    </row>
    <row r="29" spans="1:17" ht="24" customHeight="1">
      <c r="A29" s="267">
        <v>14</v>
      </c>
      <c r="B29" s="88" t="s">
        <v>226</v>
      </c>
      <c r="C29" s="418">
        <v>4902552</v>
      </c>
      <c r="D29" s="285" t="s">
        <v>12</v>
      </c>
      <c r="E29" s="270" t="s">
        <v>347</v>
      </c>
      <c r="F29" s="749">
        <v>75</v>
      </c>
      <c r="G29" s="461">
        <v>629</v>
      </c>
      <c r="H29" s="462">
        <v>629</v>
      </c>
      <c r="I29" s="463">
        <f>G29-H29</f>
        <v>0</v>
      </c>
      <c r="J29" s="463">
        <f>$F29*I29</f>
        <v>0</v>
      </c>
      <c r="K29" s="484">
        <f>J29/1000000</f>
        <v>0</v>
      </c>
      <c r="L29" s="461">
        <v>1005</v>
      </c>
      <c r="M29" s="462">
        <v>1005</v>
      </c>
      <c r="N29" s="463">
        <f>L29-M29</f>
        <v>0</v>
      </c>
      <c r="O29" s="463">
        <f>$F29*N29</f>
        <v>0</v>
      </c>
      <c r="P29" s="485">
        <f>O29/1000000</f>
        <v>0</v>
      </c>
      <c r="Q29" s="469"/>
    </row>
    <row r="30" spans="1:17" ht="24" customHeight="1">
      <c r="A30" s="267">
        <v>15</v>
      </c>
      <c r="B30" s="88" t="s">
        <v>226</v>
      </c>
      <c r="C30" s="418">
        <v>4865075</v>
      </c>
      <c r="D30" s="285" t="s">
        <v>12</v>
      </c>
      <c r="E30" s="270" t="s">
        <v>347</v>
      </c>
      <c r="F30" s="271">
        <v>100</v>
      </c>
      <c r="G30" s="461">
        <v>10255</v>
      </c>
      <c r="H30" s="462">
        <v>10244</v>
      </c>
      <c r="I30" s="463">
        <f t="shared" si="6"/>
        <v>11</v>
      </c>
      <c r="J30" s="463">
        <f t="shared" si="2"/>
        <v>1100</v>
      </c>
      <c r="K30" s="484">
        <f t="shared" si="3"/>
        <v>0.0011</v>
      </c>
      <c r="L30" s="461">
        <v>3290</v>
      </c>
      <c r="M30" s="462">
        <v>3245</v>
      </c>
      <c r="N30" s="463">
        <f t="shared" si="7"/>
        <v>45</v>
      </c>
      <c r="O30" s="463">
        <f t="shared" si="4"/>
        <v>4500</v>
      </c>
      <c r="P30" s="485">
        <f t="shared" si="5"/>
        <v>0.0045</v>
      </c>
      <c r="Q30" s="480"/>
    </row>
    <row r="31" spans="1:17" ht="24" customHeight="1">
      <c r="A31" s="691" t="s">
        <v>227</v>
      </c>
      <c r="B31" s="156"/>
      <c r="C31" s="702"/>
      <c r="D31" s="156"/>
      <c r="E31" s="88"/>
      <c r="F31" s="271"/>
      <c r="G31" s="692"/>
      <c r="H31" s="463"/>
      <c r="I31" s="463"/>
      <c r="J31" s="463"/>
      <c r="K31" s="703">
        <f>SUM(K24:K29)</f>
        <v>0.0041</v>
      </c>
      <c r="L31" s="692"/>
      <c r="M31" s="463"/>
      <c r="N31" s="463"/>
      <c r="O31" s="463"/>
      <c r="P31" s="704">
        <f>SUM(P24:P29)</f>
        <v>0.0572</v>
      </c>
      <c r="Q31" s="469"/>
    </row>
    <row r="32" spans="1:17" ht="24" customHeight="1">
      <c r="A32" s="420" t="s">
        <v>233</v>
      </c>
      <c r="B32" s="156"/>
      <c r="C32" s="702"/>
      <c r="D32" s="156"/>
      <c r="E32" s="88"/>
      <c r="F32" s="271"/>
      <c r="G32" s="692"/>
      <c r="H32" s="463"/>
      <c r="I32" s="463"/>
      <c r="J32" s="463"/>
      <c r="K32" s="703"/>
      <c r="L32" s="692"/>
      <c r="M32" s="463"/>
      <c r="N32" s="463"/>
      <c r="O32" s="463"/>
      <c r="P32" s="704"/>
      <c r="Q32" s="469"/>
    </row>
    <row r="33" spans="1:17" ht="24" customHeight="1">
      <c r="A33" s="687" t="s">
        <v>228</v>
      </c>
      <c r="B33" s="88"/>
      <c r="C33" s="559"/>
      <c r="D33" s="88"/>
      <c r="E33" s="88"/>
      <c r="F33" s="285"/>
      <c r="G33" s="692"/>
      <c r="H33" s="463"/>
      <c r="I33" s="463"/>
      <c r="J33" s="463"/>
      <c r="K33" s="484"/>
      <c r="L33" s="692"/>
      <c r="M33" s="463"/>
      <c r="N33" s="463"/>
      <c r="O33" s="463"/>
      <c r="P33" s="485"/>
      <c r="Q33" s="469"/>
    </row>
    <row r="34" spans="1:17" ht="24" customHeight="1">
      <c r="A34" s="267">
        <v>16</v>
      </c>
      <c r="B34" s="705" t="s">
        <v>229</v>
      </c>
      <c r="C34" s="702">
        <v>4902545</v>
      </c>
      <c r="D34" s="271" t="s">
        <v>12</v>
      </c>
      <c r="E34" s="270" t="s">
        <v>347</v>
      </c>
      <c r="F34" s="271">
        <v>50</v>
      </c>
      <c r="G34" s="461">
        <v>0</v>
      </c>
      <c r="H34" s="462">
        <v>0</v>
      </c>
      <c r="I34" s="463">
        <f>G34-H34</f>
        <v>0</v>
      </c>
      <c r="J34" s="463">
        <f t="shared" si="2"/>
        <v>0</v>
      </c>
      <c r="K34" s="484">
        <f t="shared" si="3"/>
        <v>0</v>
      </c>
      <c r="L34" s="461">
        <v>0</v>
      </c>
      <c r="M34" s="462">
        <v>0</v>
      </c>
      <c r="N34" s="463">
        <f>L34-M34</f>
        <v>0</v>
      </c>
      <c r="O34" s="463">
        <f t="shared" si="4"/>
        <v>0</v>
      </c>
      <c r="P34" s="485">
        <f t="shared" si="5"/>
        <v>0</v>
      </c>
      <c r="Q34" s="469"/>
    </row>
    <row r="35" spans="1:17" ht="24" customHeight="1">
      <c r="A35" s="691" t="s">
        <v>230</v>
      </c>
      <c r="B35" s="156"/>
      <c r="C35" s="706"/>
      <c r="D35" s="705"/>
      <c r="E35" s="88"/>
      <c r="F35" s="271"/>
      <c r="G35" s="106"/>
      <c r="H35" s="401"/>
      <c r="I35" s="401"/>
      <c r="J35" s="401"/>
      <c r="K35" s="695">
        <f>SUM(K34)</f>
        <v>0</v>
      </c>
      <c r="L35" s="402"/>
      <c r="M35" s="401"/>
      <c r="N35" s="401"/>
      <c r="O35" s="401"/>
      <c r="P35" s="698">
        <f>SUM(P34)</f>
        <v>0</v>
      </c>
      <c r="Q35" s="469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39"/>
      <c r="I36" s="539"/>
      <c r="J36" s="539"/>
      <c r="K36" s="707"/>
      <c r="L36" s="708"/>
      <c r="M36" s="539"/>
      <c r="N36" s="539"/>
      <c r="O36" s="539"/>
      <c r="P36" s="709"/>
      <c r="Q36" s="600"/>
    </row>
    <row r="37" spans="1:16" ht="13.5" thickTop="1">
      <c r="A37" s="71"/>
      <c r="B37" s="79"/>
      <c r="C37" s="63"/>
      <c r="D37" s="65"/>
      <c r="E37" s="64"/>
      <c r="F37" s="64"/>
      <c r="G37" s="80"/>
      <c r="H37" s="663"/>
      <c r="I37" s="401"/>
      <c r="J37" s="401"/>
      <c r="K37" s="688"/>
      <c r="L37" s="663"/>
      <c r="M37" s="663"/>
      <c r="N37" s="401"/>
      <c r="O37" s="401"/>
      <c r="P37" s="710"/>
    </row>
    <row r="38" spans="1:16" ht="12.75">
      <c r="A38" s="71"/>
      <c r="B38" s="79"/>
      <c r="C38" s="63"/>
      <c r="D38" s="65"/>
      <c r="E38" s="64"/>
      <c r="F38" s="64"/>
      <c r="G38" s="80"/>
      <c r="H38" s="663"/>
      <c r="I38" s="401"/>
      <c r="J38" s="401"/>
      <c r="K38" s="688"/>
      <c r="L38" s="663"/>
      <c r="M38" s="663"/>
      <c r="N38" s="401"/>
      <c r="O38" s="401"/>
      <c r="P38" s="710"/>
    </row>
    <row r="39" spans="1:16" ht="12.75">
      <c r="A39" s="663"/>
      <c r="B39" s="527"/>
      <c r="C39" s="527"/>
      <c r="D39" s="527"/>
      <c r="E39" s="527"/>
      <c r="F39" s="527"/>
      <c r="G39" s="527"/>
      <c r="H39" s="527"/>
      <c r="I39" s="527"/>
      <c r="J39" s="527"/>
      <c r="K39" s="711"/>
      <c r="L39" s="527"/>
      <c r="M39" s="527"/>
      <c r="N39" s="527"/>
      <c r="O39" s="527"/>
      <c r="P39" s="712"/>
    </row>
    <row r="40" spans="1:16" ht="20.25">
      <c r="A40" s="172"/>
      <c r="B40" s="693" t="s">
        <v>227</v>
      </c>
      <c r="C40" s="713"/>
      <c r="D40" s="713"/>
      <c r="E40" s="713"/>
      <c r="F40" s="713"/>
      <c r="G40" s="713"/>
      <c r="H40" s="713"/>
      <c r="I40" s="713"/>
      <c r="J40" s="713"/>
      <c r="K40" s="695">
        <f>K31-K35</f>
        <v>0.0041</v>
      </c>
      <c r="L40" s="714"/>
      <c r="M40" s="714"/>
      <c r="N40" s="714"/>
      <c r="O40" s="714"/>
      <c r="P40" s="715">
        <f>P31-P35</f>
        <v>0.0572</v>
      </c>
    </row>
    <row r="41" spans="1:16" ht="20.25">
      <c r="A41" s="96"/>
      <c r="B41" s="693" t="s">
        <v>231</v>
      </c>
      <c r="C41" s="701"/>
      <c r="D41" s="701"/>
      <c r="E41" s="701"/>
      <c r="F41" s="701"/>
      <c r="G41" s="701"/>
      <c r="H41" s="701"/>
      <c r="I41" s="701"/>
      <c r="J41" s="701"/>
      <c r="K41" s="695">
        <f>K20</f>
        <v>0.006600000000000001</v>
      </c>
      <c r="L41" s="714"/>
      <c r="M41" s="714"/>
      <c r="N41" s="714"/>
      <c r="O41" s="714"/>
      <c r="P41" s="715">
        <f>P20</f>
        <v>0.419500126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16"/>
      <c r="L42" s="717"/>
      <c r="M42" s="717"/>
      <c r="N42" s="717"/>
      <c r="O42" s="717"/>
      <c r="P42" s="718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16"/>
      <c r="L43" s="717"/>
      <c r="M43" s="717"/>
      <c r="N43" s="717"/>
      <c r="O43" s="717"/>
      <c r="P43" s="718"/>
    </row>
    <row r="44" spans="1:16" ht="23.25">
      <c r="A44" s="96"/>
      <c r="B44" s="398" t="s">
        <v>234</v>
      </c>
      <c r="C44" s="719"/>
      <c r="D44" s="3"/>
      <c r="E44" s="3"/>
      <c r="F44" s="3"/>
      <c r="G44" s="3"/>
      <c r="H44" s="3"/>
      <c r="I44" s="3"/>
      <c r="J44" s="3"/>
      <c r="K44" s="720">
        <f>SUM(K40:K43)</f>
        <v>0.010700000000000001</v>
      </c>
      <c r="L44" s="721"/>
      <c r="M44" s="721"/>
      <c r="N44" s="721"/>
      <c r="O44" s="721"/>
      <c r="P44" s="722">
        <f>SUM(P40:P43)</f>
        <v>0.476700126</v>
      </c>
    </row>
    <row r="45" ht="12.75">
      <c r="K45" s="723"/>
    </row>
    <row r="46" ht="13.5" thickBot="1">
      <c r="K46" s="723"/>
    </row>
    <row r="47" spans="1:17" ht="12.75">
      <c r="A47" s="606"/>
      <c r="B47" s="607"/>
      <c r="C47" s="607"/>
      <c r="D47" s="607"/>
      <c r="E47" s="607"/>
      <c r="F47" s="607"/>
      <c r="G47" s="607"/>
      <c r="H47" s="601"/>
      <c r="I47" s="601"/>
      <c r="J47" s="601"/>
      <c r="K47" s="601"/>
      <c r="L47" s="601"/>
      <c r="M47" s="601"/>
      <c r="N47" s="601"/>
      <c r="O47" s="601"/>
      <c r="P47" s="601"/>
      <c r="Q47" s="602"/>
    </row>
    <row r="48" spans="1:17" ht="23.25">
      <c r="A48" s="608" t="s">
        <v>328</v>
      </c>
      <c r="B48" s="609"/>
      <c r="C48" s="609"/>
      <c r="D48" s="609"/>
      <c r="E48" s="609"/>
      <c r="F48" s="609"/>
      <c r="G48" s="609"/>
      <c r="H48" s="512"/>
      <c r="I48" s="512"/>
      <c r="J48" s="512"/>
      <c r="K48" s="512"/>
      <c r="L48" s="512"/>
      <c r="M48" s="512"/>
      <c r="N48" s="512"/>
      <c r="O48" s="512"/>
      <c r="P48" s="512"/>
      <c r="Q48" s="603"/>
    </row>
    <row r="49" spans="1:17" ht="12.75">
      <c r="A49" s="610"/>
      <c r="B49" s="609"/>
      <c r="C49" s="609"/>
      <c r="D49" s="609"/>
      <c r="E49" s="609"/>
      <c r="F49" s="609"/>
      <c r="G49" s="609"/>
      <c r="H49" s="512"/>
      <c r="I49" s="512"/>
      <c r="J49" s="512"/>
      <c r="K49" s="512"/>
      <c r="L49" s="512"/>
      <c r="M49" s="512"/>
      <c r="N49" s="512"/>
      <c r="O49" s="512"/>
      <c r="P49" s="512"/>
      <c r="Q49" s="603"/>
    </row>
    <row r="50" spans="1:17" ht="18">
      <c r="A50" s="611"/>
      <c r="B50" s="612"/>
      <c r="C50" s="612"/>
      <c r="D50" s="612"/>
      <c r="E50" s="612"/>
      <c r="F50" s="612"/>
      <c r="G50" s="612"/>
      <c r="H50" s="512"/>
      <c r="I50" s="512"/>
      <c r="J50" s="599"/>
      <c r="K50" s="724" t="s">
        <v>340</v>
      </c>
      <c r="L50" s="512"/>
      <c r="M50" s="512"/>
      <c r="N50" s="512"/>
      <c r="O50" s="512"/>
      <c r="P50" s="725" t="s">
        <v>341</v>
      </c>
      <c r="Q50" s="603"/>
    </row>
    <row r="51" spans="1:17" ht="12.75">
      <c r="A51" s="614"/>
      <c r="B51" s="96"/>
      <c r="C51" s="96"/>
      <c r="D51" s="96"/>
      <c r="E51" s="96"/>
      <c r="F51" s="96"/>
      <c r="G51" s="96"/>
      <c r="H51" s="512"/>
      <c r="I51" s="512"/>
      <c r="J51" s="512"/>
      <c r="K51" s="512"/>
      <c r="L51" s="512"/>
      <c r="M51" s="512"/>
      <c r="N51" s="512"/>
      <c r="O51" s="512"/>
      <c r="P51" s="512"/>
      <c r="Q51" s="603"/>
    </row>
    <row r="52" spans="1:17" ht="12.75">
      <c r="A52" s="614"/>
      <c r="B52" s="96"/>
      <c r="C52" s="96"/>
      <c r="D52" s="96"/>
      <c r="E52" s="96"/>
      <c r="F52" s="96"/>
      <c r="G52" s="96"/>
      <c r="H52" s="512"/>
      <c r="I52" s="512"/>
      <c r="J52" s="512"/>
      <c r="K52" s="512"/>
      <c r="L52" s="512"/>
      <c r="M52" s="512"/>
      <c r="N52" s="512"/>
      <c r="O52" s="512"/>
      <c r="P52" s="512"/>
      <c r="Q52" s="603"/>
    </row>
    <row r="53" spans="1:17" ht="23.25">
      <c r="A53" s="608" t="s">
        <v>331</v>
      </c>
      <c r="B53" s="616"/>
      <c r="C53" s="616"/>
      <c r="D53" s="617"/>
      <c r="E53" s="617"/>
      <c r="F53" s="618"/>
      <c r="G53" s="617"/>
      <c r="H53" s="512"/>
      <c r="I53" s="512"/>
      <c r="J53" s="512"/>
      <c r="K53" s="726">
        <f>K44</f>
        <v>0.010700000000000001</v>
      </c>
      <c r="L53" s="612" t="s">
        <v>329</v>
      </c>
      <c r="M53" s="512"/>
      <c r="N53" s="512"/>
      <c r="O53" s="512"/>
      <c r="P53" s="726">
        <f>P44</f>
        <v>0.476700126</v>
      </c>
      <c r="Q53" s="727" t="s">
        <v>329</v>
      </c>
    </row>
    <row r="54" spans="1:17" ht="23.25">
      <c r="A54" s="728"/>
      <c r="B54" s="622"/>
      <c r="C54" s="622"/>
      <c r="D54" s="609"/>
      <c r="E54" s="609"/>
      <c r="F54" s="623"/>
      <c r="G54" s="609"/>
      <c r="H54" s="512"/>
      <c r="I54" s="512"/>
      <c r="J54" s="512"/>
      <c r="K54" s="721"/>
      <c r="L54" s="675"/>
      <c r="M54" s="512"/>
      <c r="N54" s="512"/>
      <c r="O54" s="512"/>
      <c r="P54" s="721"/>
      <c r="Q54" s="729"/>
    </row>
    <row r="55" spans="1:17" ht="23.25">
      <c r="A55" s="730" t="s">
        <v>330</v>
      </c>
      <c r="B55" s="45"/>
      <c r="C55" s="45"/>
      <c r="D55" s="609"/>
      <c r="E55" s="609"/>
      <c r="F55" s="626"/>
      <c r="G55" s="617"/>
      <c r="H55" s="512"/>
      <c r="I55" s="512"/>
      <c r="J55" s="512"/>
      <c r="K55" s="726">
        <f>'STEPPED UP GENCO'!K42</f>
        <v>0.021160081550000008</v>
      </c>
      <c r="L55" s="612" t="s">
        <v>329</v>
      </c>
      <c r="M55" s="512"/>
      <c r="N55" s="512"/>
      <c r="O55" s="512"/>
      <c r="P55" s="726">
        <f>'STEPPED UP GENCO'!P42</f>
        <v>-0.032105676</v>
      </c>
      <c r="Q55" s="727" t="s">
        <v>329</v>
      </c>
    </row>
    <row r="56" spans="1:17" ht="6.75" customHeight="1">
      <c r="A56" s="627"/>
      <c r="B56" s="512"/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603"/>
    </row>
    <row r="57" spans="1:17" ht="6.75" customHeight="1">
      <c r="A57" s="627"/>
      <c r="B57" s="512"/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603"/>
    </row>
    <row r="58" spans="1:17" ht="6.75" customHeight="1">
      <c r="A58" s="627"/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603"/>
    </row>
    <row r="59" spans="1:17" ht="26.25" customHeight="1">
      <c r="A59" s="627"/>
      <c r="B59" s="512"/>
      <c r="C59" s="512"/>
      <c r="D59" s="512"/>
      <c r="E59" s="512"/>
      <c r="F59" s="512"/>
      <c r="G59" s="512"/>
      <c r="H59" s="616"/>
      <c r="I59" s="616"/>
      <c r="J59" s="731" t="s">
        <v>332</v>
      </c>
      <c r="K59" s="726">
        <f>SUM(K53:K58)</f>
        <v>0.03186008155000001</v>
      </c>
      <c r="L59" s="732" t="s">
        <v>329</v>
      </c>
      <c r="M59" s="293"/>
      <c r="N59" s="293"/>
      <c r="O59" s="293"/>
      <c r="P59" s="726">
        <f>SUM(P53:P58)</f>
        <v>0.44459445</v>
      </c>
      <c r="Q59" s="732" t="s">
        <v>329</v>
      </c>
    </row>
    <row r="60" spans="1:17" ht="3" customHeight="1" thickBot="1">
      <c r="A60" s="628"/>
      <c r="B60" s="604"/>
      <c r="C60" s="604"/>
      <c r="D60" s="604"/>
      <c r="E60" s="604"/>
      <c r="F60" s="604"/>
      <c r="G60" s="604"/>
      <c r="H60" s="604"/>
      <c r="I60" s="604"/>
      <c r="J60" s="604"/>
      <c r="K60" s="604"/>
      <c r="L60" s="604"/>
      <c r="M60" s="604"/>
      <c r="N60" s="604"/>
      <c r="O60" s="604"/>
      <c r="P60" s="604"/>
      <c r="Q60" s="605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22">
      <selection activeCell="M36" sqref="M36"/>
    </sheetView>
  </sheetViews>
  <sheetFormatPr defaultColWidth="9.140625" defaultRowHeight="12.75"/>
  <cols>
    <col min="1" max="1" width="5.140625" style="465" customWidth="1"/>
    <col min="2" max="2" width="36.8515625" style="465" customWidth="1"/>
    <col min="3" max="3" width="14.8515625" style="465" bestFit="1" customWidth="1"/>
    <col min="4" max="4" width="9.8515625" style="465" customWidth="1"/>
    <col min="5" max="5" width="16.8515625" style="465" customWidth="1"/>
    <col min="6" max="6" width="11.421875" style="465" customWidth="1"/>
    <col min="7" max="7" width="13.421875" style="465" customWidth="1"/>
    <col min="8" max="8" width="13.8515625" style="465" customWidth="1"/>
    <col min="9" max="9" width="11.00390625" style="465" customWidth="1"/>
    <col min="10" max="10" width="11.28125" style="465" customWidth="1"/>
    <col min="11" max="11" width="15.28125" style="465" customWidth="1"/>
    <col min="12" max="12" width="14.00390625" style="465" customWidth="1"/>
    <col min="13" max="13" width="13.00390625" style="465" customWidth="1"/>
    <col min="14" max="14" width="11.140625" style="465" customWidth="1"/>
    <col min="15" max="15" width="13.00390625" style="465" customWidth="1"/>
    <col min="16" max="16" width="14.7109375" style="465" customWidth="1"/>
    <col min="17" max="17" width="20.00390625" style="465" customWidth="1"/>
    <col min="18" max="16384" width="9.140625" style="465" customWidth="1"/>
  </cols>
  <sheetData>
    <row r="1" ht="26.25">
      <c r="A1" s="1" t="s">
        <v>238</v>
      </c>
    </row>
    <row r="2" spans="1:17" ht="16.5" customHeight="1">
      <c r="A2" s="303" t="s">
        <v>239</v>
      </c>
      <c r="P2" s="733" t="str">
        <f>NDPL!Q1</f>
        <v>FABRUARY-2017</v>
      </c>
      <c r="Q2" s="734"/>
    </row>
    <row r="3" spans="1:8" ht="23.25">
      <c r="A3" s="187" t="s">
        <v>286</v>
      </c>
      <c r="H3" s="579"/>
    </row>
    <row r="4" spans="1:16" ht="24" thickBot="1">
      <c r="A4" s="3"/>
      <c r="G4" s="512"/>
      <c r="H4" s="512"/>
      <c r="I4" s="48" t="s">
        <v>398</v>
      </c>
      <c r="J4" s="512"/>
      <c r="K4" s="512"/>
      <c r="L4" s="512"/>
      <c r="M4" s="512"/>
      <c r="N4" s="48" t="s">
        <v>399</v>
      </c>
      <c r="O4" s="512"/>
      <c r="P4" s="512"/>
    </row>
    <row r="5" spans="1:17" ht="43.5" customHeight="1" thickBot="1" thickTop="1">
      <c r="A5" s="580" t="s">
        <v>8</v>
      </c>
      <c r="B5" s="549" t="s">
        <v>9</v>
      </c>
      <c r="C5" s="550" t="s">
        <v>1</v>
      </c>
      <c r="D5" s="550" t="s">
        <v>2</v>
      </c>
      <c r="E5" s="550" t="s">
        <v>3</v>
      </c>
      <c r="F5" s="550" t="s">
        <v>10</v>
      </c>
      <c r="G5" s="548" t="str">
        <f>NDPL!G5</f>
        <v>FINAL READING 01/03/2017</v>
      </c>
      <c r="H5" s="550" t="str">
        <f>NDPL!H5</f>
        <v>INTIAL READING 01/02/2017</v>
      </c>
      <c r="I5" s="550" t="s">
        <v>4</v>
      </c>
      <c r="J5" s="550" t="s">
        <v>5</v>
      </c>
      <c r="K5" s="581" t="s">
        <v>6</v>
      </c>
      <c r="L5" s="548" t="str">
        <f>NDPL!G5</f>
        <v>FINAL READING 01/03/2017</v>
      </c>
      <c r="M5" s="550" t="str">
        <f>NDPL!H5</f>
        <v>INTIAL READING 01/02/2017</v>
      </c>
      <c r="N5" s="550" t="s">
        <v>4</v>
      </c>
      <c r="O5" s="550" t="s">
        <v>5</v>
      </c>
      <c r="P5" s="581" t="s">
        <v>6</v>
      </c>
      <c r="Q5" s="581" t="s">
        <v>310</v>
      </c>
    </row>
    <row r="6" ht="14.25" thickBot="1" thickTop="1"/>
    <row r="7" spans="1:17" ht="19.5" customHeight="1" thickTop="1">
      <c r="A7" s="286"/>
      <c r="B7" s="287" t="s">
        <v>253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7"/>
      <c r="N7" s="477"/>
      <c r="O7" s="477"/>
      <c r="P7" s="642"/>
      <c r="Q7" s="588"/>
    </row>
    <row r="8" spans="1:17" ht="19.5" customHeight="1">
      <c r="A8" s="267"/>
      <c r="B8" s="290" t="s">
        <v>254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12"/>
      <c r="N8" s="512"/>
      <c r="O8" s="512"/>
      <c r="P8" s="735"/>
      <c r="Q8" s="469"/>
    </row>
    <row r="9" spans="1:17" ht="19.5" customHeight="1">
      <c r="A9" s="267">
        <v>1</v>
      </c>
      <c r="B9" s="293" t="s">
        <v>255</v>
      </c>
      <c r="C9" s="291">
        <v>4864817</v>
      </c>
      <c r="D9" s="277" t="s">
        <v>12</v>
      </c>
      <c r="E9" s="96" t="s">
        <v>347</v>
      </c>
      <c r="F9" s="292">
        <v>100</v>
      </c>
      <c r="G9" s="461">
        <v>1004355</v>
      </c>
      <c r="H9" s="291">
        <v>998804</v>
      </c>
      <c r="I9" s="464">
        <f>G9-H9</f>
        <v>5551</v>
      </c>
      <c r="J9" s="464">
        <f>$F9*I9</f>
        <v>555100</v>
      </c>
      <c r="K9" s="530">
        <f>J9/1000000</f>
        <v>0.5551</v>
      </c>
      <c r="L9" s="461">
        <v>2191</v>
      </c>
      <c r="M9" s="291">
        <v>2179</v>
      </c>
      <c r="N9" s="464">
        <f>L9-M9</f>
        <v>12</v>
      </c>
      <c r="O9" s="464">
        <f>$F9*N9</f>
        <v>1200</v>
      </c>
      <c r="P9" s="530">
        <f>O9/1000000</f>
        <v>0.0012</v>
      </c>
      <c r="Q9" s="481"/>
    </row>
    <row r="10" spans="1:17" ht="19.5" customHeight="1">
      <c r="A10" s="267">
        <v>2</v>
      </c>
      <c r="B10" s="293" t="s">
        <v>256</v>
      </c>
      <c r="C10" s="291">
        <v>4864794</v>
      </c>
      <c r="D10" s="277" t="s">
        <v>12</v>
      </c>
      <c r="E10" s="96" t="s">
        <v>347</v>
      </c>
      <c r="F10" s="292">
        <v>100</v>
      </c>
      <c r="G10" s="461">
        <v>27484</v>
      </c>
      <c r="H10" s="462">
        <v>30271</v>
      </c>
      <c r="I10" s="464">
        <f>G10-H10</f>
        <v>-2787</v>
      </c>
      <c r="J10" s="464">
        <f>$F10*I10</f>
        <v>-278700</v>
      </c>
      <c r="K10" s="530">
        <f>J10/1000000</f>
        <v>-0.2787</v>
      </c>
      <c r="L10" s="461">
        <v>2881</v>
      </c>
      <c r="M10" s="462">
        <v>2881</v>
      </c>
      <c r="N10" s="464">
        <f>L10-M10</f>
        <v>0</v>
      </c>
      <c r="O10" s="464">
        <f>$F10*N10</f>
        <v>0</v>
      </c>
      <c r="P10" s="530">
        <f>O10/1000000</f>
        <v>0</v>
      </c>
      <c r="Q10" s="469"/>
    </row>
    <row r="11" spans="1:17" ht="19.5" customHeight="1">
      <c r="A11" s="267">
        <v>3</v>
      </c>
      <c r="B11" s="293" t="s">
        <v>257</v>
      </c>
      <c r="C11" s="291">
        <v>4864896</v>
      </c>
      <c r="D11" s="277" t="s">
        <v>12</v>
      </c>
      <c r="E11" s="96" t="s">
        <v>347</v>
      </c>
      <c r="F11" s="292">
        <v>500</v>
      </c>
      <c r="G11" s="461">
        <v>3336</v>
      </c>
      <c r="H11" s="462">
        <v>3436</v>
      </c>
      <c r="I11" s="464">
        <f>G11-H11</f>
        <v>-100</v>
      </c>
      <c r="J11" s="464">
        <f>$F11*I11</f>
        <v>-50000</v>
      </c>
      <c r="K11" s="530">
        <f>J11/1000000</f>
        <v>-0.05</v>
      </c>
      <c r="L11" s="461">
        <v>1387</v>
      </c>
      <c r="M11" s="462">
        <v>1397</v>
      </c>
      <c r="N11" s="464">
        <f>L11-M11</f>
        <v>-10</v>
      </c>
      <c r="O11" s="464">
        <f>$F11*N11</f>
        <v>-5000</v>
      </c>
      <c r="P11" s="530">
        <f>O11/1000000</f>
        <v>-0.005</v>
      </c>
      <c r="Q11" s="469"/>
    </row>
    <row r="12" spans="1:17" ht="19.5" customHeight="1">
      <c r="A12" s="267">
        <v>4</v>
      </c>
      <c r="B12" s="293" t="s">
        <v>258</v>
      </c>
      <c r="C12" s="291">
        <v>4864863</v>
      </c>
      <c r="D12" s="277" t="s">
        <v>12</v>
      </c>
      <c r="E12" s="96" t="s">
        <v>347</v>
      </c>
      <c r="F12" s="753">
        <v>937.5</v>
      </c>
      <c r="G12" s="461">
        <v>771</v>
      </c>
      <c r="H12" s="462">
        <v>635</v>
      </c>
      <c r="I12" s="464">
        <f>G12-H12</f>
        <v>136</v>
      </c>
      <c r="J12" s="464">
        <f>$F12*I12</f>
        <v>127500</v>
      </c>
      <c r="K12" s="530">
        <f>J12/1000000</f>
        <v>0.1275</v>
      </c>
      <c r="L12" s="461">
        <v>0</v>
      </c>
      <c r="M12" s="462">
        <v>0</v>
      </c>
      <c r="N12" s="464">
        <f>L12-M12</f>
        <v>0</v>
      </c>
      <c r="O12" s="464">
        <f>$F12*N12</f>
        <v>0</v>
      </c>
      <c r="P12" s="530">
        <f>O12/1000000</f>
        <v>0</v>
      </c>
      <c r="Q12" s="754"/>
    </row>
    <row r="13" spans="1:17" ht="19.5" customHeight="1">
      <c r="A13" s="267"/>
      <c r="B13" s="290" t="s">
        <v>259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37"/>
      <c r="Q13" s="469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37"/>
      <c r="Q14" s="469"/>
    </row>
    <row r="15" spans="1:17" ht="19.5" customHeight="1">
      <c r="A15" s="267">
        <v>5</v>
      </c>
      <c r="B15" s="293" t="s">
        <v>260</v>
      </c>
      <c r="C15" s="291">
        <v>5129957</v>
      </c>
      <c r="D15" s="277" t="s">
        <v>12</v>
      </c>
      <c r="E15" s="96" t="s">
        <v>347</v>
      </c>
      <c r="F15" s="292">
        <v>250</v>
      </c>
      <c r="G15" s="461">
        <v>998845</v>
      </c>
      <c r="H15" s="462">
        <v>999127</v>
      </c>
      <c r="I15" s="464">
        <f>G15-H15</f>
        <v>-282</v>
      </c>
      <c r="J15" s="464">
        <f>$F15*I15</f>
        <v>-70500</v>
      </c>
      <c r="K15" s="530">
        <f>J15/1000000</f>
        <v>-0.0705</v>
      </c>
      <c r="L15" s="461">
        <v>990297</v>
      </c>
      <c r="M15" s="462">
        <v>990350</v>
      </c>
      <c r="N15" s="464">
        <f>L15-M15</f>
        <v>-53</v>
      </c>
      <c r="O15" s="464">
        <f>$F15*N15</f>
        <v>-13250</v>
      </c>
      <c r="P15" s="530">
        <f>O15/1000000</f>
        <v>-0.01325</v>
      </c>
      <c r="Q15" s="469"/>
    </row>
    <row r="16" spans="1:17" ht="19.5" customHeight="1">
      <c r="A16" s="267">
        <v>6</v>
      </c>
      <c r="B16" s="293" t="s">
        <v>261</v>
      </c>
      <c r="C16" s="291">
        <v>4864881</v>
      </c>
      <c r="D16" s="277" t="s">
        <v>12</v>
      </c>
      <c r="E16" s="96" t="s">
        <v>347</v>
      </c>
      <c r="F16" s="292">
        <v>-500</v>
      </c>
      <c r="G16" s="461">
        <v>982886</v>
      </c>
      <c r="H16" s="462">
        <v>983186</v>
      </c>
      <c r="I16" s="464">
        <f>G16-H16</f>
        <v>-300</v>
      </c>
      <c r="J16" s="464">
        <f>$F16*I16</f>
        <v>150000</v>
      </c>
      <c r="K16" s="530">
        <f>J16/1000000</f>
        <v>0.15</v>
      </c>
      <c r="L16" s="461">
        <v>976486</v>
      </c>
      <c r="M16" s="462">
        <v>976490</v>
      </c>
      <c r="N16" s="464">
        <f>L16-M16</f>
        <v>-4</v>
      </c>
      <c r="O16" s="464">
        <f>$F16*N16</f>
        <v>2000</v>
      </c>
      <c r="P16" s="530">
        <f>O16/1000000</f>
        <v>0.002</v>
      </c>
      <c r="Q16" s="469"/>
    </row>
    <row r="17" spans="1:17" ht="19.5" customHeight="1">
      <c r="A17" s="267">
        <v>7</v>
      </c>
      <c r="B17" s="293" t="s">
        <v>276</v>
      </c>
      <c r="C17" s="291">
        <v>4902559</v>
      </c>
      <c r="D17" s="277" t="s">
        <v>12</v>
      </c>
      <c r="E17" s="96" t="s">
        <v>347</v>
      </c>
      <c r="F17" s="292">
        <v>300</v>
      </c>
      <c r="G17" s="461">
        <v>999999</v>
      </c>
      <c r="H17" s="462">
        <v>999999</v>
      </c>
      <c r="I17" s="464">
        <f>G17-H17</f>
        <v>0</v>
      </c>
      <c r="J17" s="464">
        <f>$F17*I17</f>
        <v>0</v>
      </c>
      <c r="K17" s="530">
        <f>J17/1000000</f>
        <v>0</v>
      </c>
      <c r="L17" s="461">
        <v>999997</v>
      </c>
      <c r="M17" s="462">
        <v>999997</v>
      </c>
      <c r="N17" s="464">
        <f>L17-M17</f>
        <v>0</v>
      </c>
      <c r="O17" s="464">
        <f>$F17*N17</f>
        <v>0</v>
      </c>
      <c r="P17" s="530">
        <f>O17/1000000</f>
        <v>0</v>
      </c>
      <c r="Q17" s="469"/>
    </row>
    <row r="18" spans="1:17" ht="19.5" customHeight="1">
      <c r="A18" s="267"/>
      <c r="B18" s="290"/>
      <c r="C18" s="291"/>
      <c r="D18" s="277"/>
      <c r="E18" s="96"/>
      <c r="F18" s="292"/>
      <c r="G18" s="95"/>
      <c r="H18" s="84"/>
      <c r="I18" s="44"/>
      <c r="J18" s="44"/>
      <c r="K18" s="98"/>
      <c r="L18" s="306"/>
      <c r="M18" s="513"/>
      <c r="N18" s="513"/>
      <c r="O18" s="513"/>
      <c r="P18" s="514"/>
      <c r="Q18" s="469"/>
    </row>
    <row r="19" spans="1:17" ht="19.5" customHeight="1">
      <c r="A19" s="267"/>
      <c r="B19" s="293"/>
      <c r="C19" s="291"/>
      <c r="D19" s="277"/>
      <c r="E19" s="96"/>
      <c r="F19" s="292"/>
      <c r="G19" s="95"/>
      <c r="H19" s="84"/>
      <c r="I19" s="44"/>
      <c r="J19" s="44"/>
      <c r="K19" s="98"/>
      <c r="L19" s="306"/>
      <c r="M19" s="513"/>
      <c r="N19" s="513"/>
      <c r="O19" s="513"/>
      <c r="P19" s="514"/>
      <c r="Q19" s="469"/>
    </row>
    <row r="20" spans="1:17" ht="19.5" customHeight="1">
      <c r="A20" s="267"/>
      <c r="B20" s="290" t="s">
        <v>262</v>
      </c>
      <c r="C20" s="291"/>
      <c r="D20" s="277"/>
      <c r="E20" s="96"/>
      <c r="F20" s="294"/>
      <c r="G20" s="95"/>
      <c r="H20" s="84"/>
      <c r="I20" s="41"/>
      <c r="J20" s="45"/>
      <c r="K20" s="300">
        <f>SUM(K9:K19)</f>
        <v>0.4334</v>
      </c>
      <c r="L20" s="307"/>
      <c r="M20" s="283"/>
      <c r="N20" s="283"/>
      <c r="O20" s="283"/>
      <c r="P20" s="301">
        <f>SUM(P9:P19)</f>
        <v>-0.01505</v>
      </c>
      <c r="Q20" s="469"/>
    </row>
    <row r="21" spans="1:17" ht="19.5" customHeight="1">
      <c r="A21" s="267"/>
      <c r="B21" s="290" t="s">
        <v>263</v>
      </c>
      <c r="C21" s="291"/>
      <c r="D21" s="277"/>
      <c r="E21" s="96"/>
      <c r="F21" s="294"/>
      <c r="G21" s="95"/>
      <c r="H21" s="84"/>
      <c r="I21" s="41"/>
      <c r="J21" s="41"/>
      <c r="K21" s="98"/>
      <c r="L21" s="306"/>
      <c r="M21" s="513"/>
      <c r="N21" s="513"/>
      <c r="O21" s="513"/>
      <c r="P21" s="514"/>
      <c r="Q21" s="469"/>
    </row>
    <row r="22" spans="1:17" ht="19.5" customHeight="1">
      <c r="A22" s="267"/>
      <c r="B22" s="290" t="s">
        <v>264</v>
      </c>
      <c r="C22" s="291"/>
      <c r="D22" s="277"/>
      <c r="E22" s="96"/>
      <c r="F22" s="294"/>
      <c r="G22" s="95"/>
      <c r="H22" s="84"/>
      <c r="I22" s="41"/>
      <c r="J22" s="41"/>
      <c r="K22" s="98"/>
      <c r="L22" s="306"/>
      <c r="M22" s="513"/>
      <c r="N22" s="513"/>
      <c r="O22" s="513"/>
      <c r="P22" s="514"/>
      <c r="Q22" s="469"/>
    </row>
    <row r="23" spans="1:17" ht="19.5" customHeight="1">
      <c r="A23" s="267">
        <v>8</v>
      </c>
      <c r="B23" s="293" t="s">
        <v>265</v>
      </c>
      <c r="C23" s="291">
        <v>4864796</v>
      </c>
      <c r="D23" s="277" t="s">
        <v>12</v>
      </c>
      <c r="E23" s="96" t="s">
        <v>347</v>
      </c>
      <c r="F23" s="292">
        <v>200</v>
      </c>
      <c r="G23" s="461">
        <v>987999</v>
      </c>
      <c r="H23" s="462">
        <v>989434</v>
      </c>
      <c r="I23" s="464">
        <f>G23-H23</f>
        <v>-1435</v>
      </c>
      <c r="J23" s="464">
        <f>$F23*I23</f>
        <v>-287000</v>
      </c>
      <c r="K23" s="530">
        <f>J23/1000000</f>
        <v>-0.287</v>
      </c>
      <c r="L23" s="461">
        <v>999740</v>
      </c>
      <c r="M23" s="462">
        <v>999740</v>
      </c>
      <c r="N23" s="464">
        <f>L23-M23</f>
        <v>0</v>
      </c>
      <c r="O23" s="464">
        <f>$F23*N23</f>
        <v>0</v>
      </c>
      <c r="P23" s="530">
        <f>O23/1000000</f>
        <v>0</v>
      </c>
      <c r="Q23" s="481"/>
    </row>
    <row r="24" spans="1:17" ht="21" customHeight="1">
      <c r="A24" s="267">
        <v>9</v>
      </c>
      <c r="B24" s="293" t="s">
        <v>266</v>
      </c>
      <c r="C24" s="291">
        <v>4864932</v>
      </c>
      <c r="D24" s="277" t="s">
        <v>12</v>
      </c>
      <c r="E24" s="96" t="s">
        <v>347</v>
      </c>
      <c r="F24" s="292">
        <v>375</v>
      </c>
      <c r="G24" s="461">
        <v>910689</v>
      </c>
      <c r="H24" s="462">
        <v>914394</v>
      </c>
      <c r="I24" s="464">
        <f>G24-H24</f>
        <v>-3705</v>
      </c>
      <c r="J24" s="464">
        <f>$F24*I24</f>
        <v>-1389375</v>
      </c>
      <c r="K24" s="530">
        <f>J24/1000000</f>
        <v>-1.389375</v>
      </c>
      <c r="L24" s="461">
        <v>997279</v>
      </c>
      <c r="M24" s="462">
        <v>997279</v>
      </c>
      <c r="N24" s="464">
        <f>L24-M24</f>
        <v>0</v>
      </c>
      <c r="O24" s="464">
        <f>$F24*N24</f>
        <v>0</v>
      </c>
      <c r="P24" s="530">
        <f>O24/1000000</f>
        <v>0</v>
      </c>
      <c r="Q24" s="475"/>
    </row>
    <row r="25" spans="1:17" ht="19.5" customHeight="1">
      <c r="A25" s="267"/>
      <c r="B25" s="290" t="s">
        <v>267</v>
      </c>
      <c r="C25" s="293"/>
      <c r="D25" s="277"/>
      <c r="E25" s="96"/>
      <c r="F25" s="294"/>
      <c r="G25" s="95"/>
      <c r="H25" s="84"/>
      <c r="I25" s="41"/>
      <c r="J25" s="45"/>
      <c r="K25" s="301">
        <f>SUM(K23:K24)</f>
        <v>-1.676375</v>
      </c>
      <c r="L25" s="307"/>
      <c r="M25" s="283"/>
      <c r="N25" s="283"/>
      <c r="O25" s="283"/>
      <c r="P25" s="301">
        <f>SUM(P23:P24)</f>
        <v>0</v>
      </c>
      <c r="Q25" s="469"/>
    </row>
    <row r="26" spans="1:17" ht="19.5" customHeight="1">
      <c r="A26" s="267"/>
      <c r="B26" s="290" t="s">
        <v>268</v>
      </c>
      <c r="C26" s="291"/>
      <c r="D26" s="277"/>
      <c r="E26" s="84"/>
      <c r="F26" s="292"/>
      <c r="G26" s="95"/>
      <c r="H26" s="84"/>
      <c r="I26" s="44"/>
      <c r="J26" s="40"/>
      <c r="K26" s="98"/>
      <c r="L26" s="306"/>
      <c r="M26" s="513"/>
      <c r="N26" s="513"/>
      <c r="O26" s="513"/>
      <c r="P26" s="514"/>
      <c r="Q26" s="469"/>
    </row>
    <row r="27" spans="1:17" ht="19.5" customHeight="1">
      <c r="A27" s="267"/>
      <c r="B27" s="290" t="s">
        <v>264</v>
      </c>
      <c r="C27" s="291"/>
      <c r="D27" s="277"/>
      <c r="E27" s="84"/>
      <c r="F27" s="292"/>
      <c r="G27" s="95"/>
      <c r="H27" s="84"/>
      <c r="I27" s="44"/>
      <c r="J27" s="40"/>
      <c r="K27" s="98"/>
      <c r="L27" s="306"/>
      <c r="M27" s="513"/>
      <c r="N27" s="513"/>
      <c r="O27" s="513"/>
      <c r="P27" s="514"/>
      <c r="Q27" s="469"/>
    </row>
    <row r="28" spans="1:17" ht="19.5" customHeight="1">
      <c r="A28" s="267">
        <v>10</v>
      </c>
      <c r="B28" s="293" t="s">
        <v>269</v>
      </c>
      <c r="C28" s="291">
        <v>4864819</v>
      </c>
      <c r="D28" s="277" t="s">
        <v>12</v>
      </c>
      <c r="E28" s="96" t="s">
        <v>347</v>
      </c>
      <c r="F28" s="531">
        <v>200</v>
      </c>
      <c r="G28" s="461">
        <v>288748</v>
      </c>
      <c r="H28" s="462">
        <v>287275</v>
      </c>
      <c r="I28" s="464">
        <f aca="true" t="shared" si="0" ref="I28:I33">G28-H28</f>
        <v>1473</v>
      </c>
      <c r="J28" s="464">
        <f aca="true" t="shared" si="1" ref="J28:J33">$F28*I28</f>
        <v>294600</v>
      </c>
      <c r="K28" s="530">
        <f aca="true" t="shared" si="2" ref="K28:K33">J28/1000000</f>
        <v>0.2946</v>
      </c>
      <c r="L28" s="461">
        <v>267822</v>
      </c>
      <c r="M28" s="462">
        <v>267828</v>
      </c>
      <c r="N28" s="464">
        <f aca="true" t="shared" si="3" ref="N28:N33">L28-M28</f>
        <v>-6</v>
      </c>
      <c r="O28" s="464">
        <f aca="true" t="shared" si="4" ref="O28:O33">$F28*N28</f>
        <v>-1200</v>
      </c>
      <c r="P28" s="530">
        <f aca="true" t="shared" si="5" ref="P28:P33">O28/1000000</f>
        <v>-0.0012</v>
      </c>
      <c r="Q28" s="469"/>
    </row>
    <row r="29" spans="1:17" ht="19.5" customHeight="1">
      <c r="A29" s="267">
        <v>11</v>
      </c>
      <c r="B29" s="293" t="s">
        <v>270</v>
      </c>
      <c r="C29" s="291">
        <v>5295125</v>
      </c>
      <c r="D29" s="277" t="s">
        <v>12</v>
      </c>
      <c r="E29" s="96" t="s">
        <v>347</v>
      </c>
      <c r="F29" s="531">
        <v>100</v>
      </c>
      <c r="G29" s="461">
        <v>187874</v>
      </c>
      <c r="H29" s="462">
        <v>178522</v>
      </c>
      <c r="I29" s="464">
        <f>G29-H29</f>
        <v>9352</v>
      </c>
      <c r="J29" s="464">
        <f>$F29*I29</f>
        <v>935200</v>
      </c>
      <c r="K29" s="530">
        <f>J29/1000000</f>
        <v>0.9352</v>
      </c>
      <c r="L29" s="461">
        <v>998992</v>
      </c>
      <c r="M29" s="462">
        <v>998992</v>
      </c>
      <c r="N29" s="464">
        <f>L29-M29</f>
        <v>0</v>
      </c>
      <c r="O29" s="464">
        <f>$F29*N29</f>
        <v>0</v>
      </c>
      <c r="P29" s="530">
        <f>O29/1000000</f>
        <v>0</v>
      </c>
      <c r="Q29" s="469"/>
    </row>
    <row r="30" spans="1:17" ht="19.5" customHeight="1">
      <c r="A30" s="267">
        <v>12</v>
      </c>
      <c r="B30" s="293" t="s">
        <v>271</v>
      </c>
      <c r="C30" s="291">
        <v>5295126</v>
      </c>
      <c r="D30" s="277" t="s">
        <v>12</v>
      </c>
      <c r="E30" s="96" t="s">
        <v>347</v>
      </c>
      <c r="F30" s="531">
        <v>62.5</v>
      </c>
      <c r="G30" s="461">
        <v>95992</v>
      </c>
      <c r="H30" s="462">
        <v>78545</v>
      </c>
      <c r="I30" s="464">
        <f>G30-H30</f>
        <v>17447</v>
      </c>
      <c r="J30" s="464">
        <f>$F30*I30</f>
        <v>1090437.5</v>
      </c>
      <c r="K30" s="530">
        <f>J30/1000000</f>
        <v>1.0904375</v>
      </c>
      <c r="L30" s="461">
        <v>986845</v>
      </c>
      <c r="M30" s="462">
        <v>986845</v>
      </c>
      <c r="N30" s="464">
        <f>L30-M30</f>
        <v>0</v>
      </c>
      <c r="O30" s="464">
        <f>$F30*N30</f>
        <v>0</v>
      </c>
      <c r="P30" s="530">
        <f>O30/1000000</f>
        <v>0</v>
      </c>
      <c r="Q30" s="469"/>
    </row>
    <row r="31" spans="1:17" ht="19.5" customHeight="1">
      <c r="A31" s="267">
        <v>13</v>
      </c>
      <c r="B31" s="293" t="s">
        <v>272</v>
      </c>
      <c r="C31" s="291">
        <v>4865179</v>
      </c>
      <c r="D31" s="277" t="s">
        <v>12</v>
      </c>
      <c r="E31" s="96" t="s">
        <v>347</v>
      </c>
      <c r="F31" s="531">
        <v>800</v>
      </c>
      <c r="G31" s="461">
        <v>169</v>
      </c>
      <c r="H31" s="462">
        <v>93</v>
      </c>
      <c r="I31" s="464">
        <f>G31-H31</f>
        <v>76</v>
      </c>
      <c r="J31" s="464">
        <f>$F31*I31</f>
        <v>60800</v>
      </c>
      <c r="K31" s="530">
        <f>J31/1000000</f>
        <v>0.0608</v>
      </c>
      <c r="L31" s="461">
        <v>356</v>
      </c>
      <c r="M31" s="462">
        <v>356</v>
      </c>
      <c r="N31" s="464">
        <f>L31-M31</f>
        <v>0</v>
      </c>
      <c r="O31" s="464">
        <f>$F31*N31</f>
        <v>0</v>
      </c>
      <c r="P31" s="530">
        <f>O31/1000000</f>
        <v>0</v>
      </c>
      <c r="Q31" s="469"/>
    </row>
    <row r="32" spans="1:17" ht="19.5" customHeight="1">
      <c r="A32" s="267">
        <v>14</v>
      </c>
      <c r="B32" s="293" t="s">
        <v>273</v>
      </c>
      <c r="C32" s="291">
        <v>4864795</v>
      </c>
      <c r="D32" s="277" t="s">
        <v>12</v>
      </c>
      <c r="E32" s="96" t="s">
        <v>347</v>
      </c>
      <c r="F32" s="531">
        <v>100</v>
      </c>
      <c r="G32" s="461">
        <v>990524</v>
      </c>
      <c r="H32" s="462">
        <v>991983</v>
      </c>
      <c r="I32" s="464">
        <f t="shared" si="0"/>
        <v>-1459</v>
      </c>
      <c r="J32" s="464">
        <f t="shared" si="1"/>
        <v>-145900</v>
      </c>
      <c r="K32" s="530">
        <f t="shared" si="2"/>
        <v>-0.1459</v>
      </c>
      <c r="L32" s="461">
        <v>999590</v>
      </c>
      <c r="M32" s="462">
        <v>999595</v>
      </c>
      <c r="N32" s="464">
        <f t="shared" si="3"/>
        <v>-5</v>
      </c>
      <c r="O32" s="464">
        <f t="shared" si="4"/>
        <v>-500</v>
      </c>
      <c r="P32" s="530">
        <f t="shared" si="5"/>
        <v>-0.0005</v>
      </c>
      <c r="Q32" s="481"/>
    </row>
    <row r="33" spans="1:17" ht="19.5" customHeight="1">
      <c r="A33" s="267">
        <v>15</v>
      </c>
      <c r="B33" s="293" t="s">
        <v>376</v>
      </c>
      <c r="C33" s="291">
        <v>4864821</v>
      </c>
      <c r="D33" s="277" t="s">
        <v>12</v>
      </c>
      <c r="E33" s="96" t="s">
        <v>347</v>
      </c>
      <c r="F33" s="531">
        <v>150</v>
      </c>
      <c r="G33" s="461">
        <v>998871</v>
      </c>
      <c r="H33" s="462">
        <v>998790</v>
      </c>
      <c r="I33" s="464">
        <f t="shared" si="0"/>
        <v>81</v>
      </c>
      <c r="J33" s="464">
        <f t="shared" si="1"/>
        <v>12150</v>
      </c>
      <c r="K33" s="530">
        <f t="shared" si="2"/>
        <v>0.01215</v>
      </c>
      <c r="L33" s="461">
        <v>994959</v>
      </c>
      <c r="M33" s="462">
        <v>994711</v>
      </c>
      <c r="N33" s="464">
        <f t="shared" si="3"/>
        <v>248</v>
      </c>
      <c r="O33" s="464">
        <f t="shared" si="4"/>
        <v>37200</v>
      </c>
      <c r="P33" s="536">
        <f t="shared" si="5"/>
        <v>0.0372</v>
      </c>
      <c r="Q33" s="498"/>
    </row>
    <row r="34" spans="1:17" ht="19.5" customHeight="1">
      <c r="A34" s="267"/>
      <c r="B34" s="290" t="s">
        <v>259</v>
      </c>
      <c r="C34" s="291"/>
      <c r="D34" s="277"/>
      <c r="E34" s="84"/>
      <c r="F34" s="292"/>
      <c r="G34" s="268"/>
      <c r="H34" s="283"/>
      <c r="I34" s="283"/>
      <c r="J34" s="299"/>
      <c r="K34" s="298"/>
      <c r="L34" s="304"/>
      <c r="M34" s="283"/>
      <c r="N34" s="283"/>
      <c r="O34" s="283"/>
      <c r="P34" s="537"/>
      <c r="Q34" s="469"/>
    </row>
    <row r="35" spans="1:17" ht="19.5" customHeight="1">
      <c r="A35" s="267">
        <v>16</v>
      </c>
      <c r="B35" s="293" t="s">
        <v>274</v>
      </c>
      <c r="C35" s="291">
        <v>4865185</v>
      </c>
      <c r="D35" s="277" t="s">
        <v>12</v>
      </c>
      <c r="E35" s="96" t="s">
        <v>347</v>
      </c>
      <c r="F35" s="531">
        <v>-2500</v>
      </c>
      <c r="G35" s="461">
        <v>999013</v>
      </c>
      <c r="H35" s="462">
        <v>999101</v>
      </c>
      <c r="I35" s="464">
        <f>G35-H35</f>
        <v>-88</v>
      </c>
      <c r="J35" s="464">
        <f>$F35*I35</f>
        <v>220000</v>
      </c>
      <c r="K35" s="530">
        <f>J35/1000000</f>
        <v>0.22</v>
      </c>
      <c r="L35" s="461">
        <v>3071</v>
      </c>
      <c r="M35" s="462">
        <v>3071</v>
      </c>
      <c r="N35" s="464">
        <f>L35-M35</f>
        <v>0</v>
      </c>
      <c r="O35" s="464">
        <f>$F35*N35</f>
        <v>0</v>
      </c>
      <c r="P35" s="536">
        <f>O35/1000000</f>
        <v>0</v>
      </c>
      <c r="Q35" s="480"/>
    </row>
    <row r="36" spans="1:17" ht="19.5" customHeight="1">
      <c r="A36" s="267">
        <v>17</v>
      </c>
      <c r="B36" s="293" t="s">
        <v>277</v>
      </c>
      <c r="C36" s="291">
        <v>4902559</v>
      </c>
      <c r="D36" s="277" t="s">
        <v>12</v>
      </c>
      <c r="E36" s="96" t="s">
        <v>347</v>
      </c>
      <c r="F36" s="291">
        <v>-300</v>
      </c>
      <c r="G36" s="461">
        <v>999999</v>
      </c>
      <c r="H36" s="462">
        <v>999999</v>
      </c>
      <c r="I36" s="464">
        <f>G36-H36</f>
        <v>0</v>
      </c>
      <c r="J36" s="464">
        <f>$F36*I36</f>
        <v>0</v>
      </c>
      <c r="K36" s="530">
        <f>J36/1000000</f>
        <v>0</v>
      </c>
      <c r="L36" s="461">
        <v>999997</v>
      </c>
      <c r="M36" s="462">
        <v>999997</v>
      </c>
      <c r="N36" s="464">
        <f>L36-M36</f>
        <v>0</v>
      </c>
      <c r="O36" s="464">
        <f>$F36*N36</f>
        <v>0</v>
      </c>
      <c r="P36" s="530">
        <f>O36/1000000</f>
        <v>0</v>
      </c>
      <c r="Q36" s="469"/>
    </row>
    <row r="37" spans="1:17" ht="19.5" customHeight="1" thickBot="1">
      <c r="A37" s="295"/>
      <c r="B37" s="296" t="s">
        <v>275</v>
      </c>
      <c r="C37" s="296"/>
      <c r="D37" s="296"/>
      <c r="E37" s="296"/>
      <c r="F37" s="296"/>
      <c r="G37" s="103"/>
      <c r="H37" s="102"/>
      <c r="I37" s="102"/>
      <c r="J37" s="102"/>
      <c r="K37" s="424">
        <f>SUM(K28:K36)</f>
        <v>2.4672875000000003</v>
      </c>
      <c r="L37" s="308"/>
      <c r="M37" s="736"/>
      <c r="N37" s="736"/>
      <c r="O37" s="736"/>
      <c r="P37" s="302">
        <f>SUM(P28:P36)</f>
        <v>0.0355</v>
      </c>
      <c r="Q37" s="600"/>
    </row>
    <row r="38" spans="1:16" ht="13.5" thickTop="1">
      <c r="A38" s="55"/>
      <c r="B38" s="2"/>
      <c r="C38" s="92"/>
      <c r="D38" s="55"/>
      <c r="E38" s="92"/>
      <c r="F38" s="9"/>
      <c r="G38" s="9"/>
      <c r="H38" s="9"/>
      <c r="I38" s="9"/>
      <c r="J38" s="9"/>
      <c r="K38" s="10"/>
      <c r="L38" s="309"/>
      <c r="M38" s="589"/>
      <c r="N38" s="589"/>
      <c r="O38" s="589"/>
      <c r="P38" s="589"/>
    </row>
    <row r="39" spans="11:16" ht="12.75">
      <c r="K39" s="589"/>
      <c r="L39" s="589"/>
      <c r="M39" s="589"/>
      <c r="N39" s="589"/>
      <c r="O39" s="589"/>
      <c r="P39" s="589"/>
    </row>
    <row r="40" spans="7:16" ht="12.75">
      <c r="G40" s="737"/>
      <c r="K40" s="589"/>
      <c r="L40" s="589"/>
      <c r="M40" s="589"/>
      <c r="N40" s="589"/>
      <c r="O40" s="589"/>
      <c r="P40" s="589"/>
    </row>
    <row r="41" spans="2:16" ht="21.75">
      <c r="B41" s="189" t="s">
        <v>333</v>
      </c>
      <c r="K41" s="738">
        <f>K20</f>
        <v>0.4334</v>
      </c>
      <c r="L41" s="739"/>
      <c r="M41" s="739"/>
      <c r="N41" s="739"/>
      <c r="O41" s="739"/>
      <c r="P41" s="738">
        <f>P20</f>
        <v>-0.01505</v>
      </c>
    </row>
    <row r="42" spans="2:16" ht="21.75">
      <c r="B42" s="189" t="s">
        <v>334</v>
      </c>
      <c r="K42" s="738">
        <f>K25</f>
        <v>-1.676375</v>
      </c>
      <c r="L42" s="739"/>
      <c r="M42" s="739"/>
      <c r="N42" s="739"/>
      <c r="O42" s="739"/>
      <c r="P42" s="738">
        <f>P25</f>
        <v>0</v>
      </c>
    </row>
    <row r="43" spans="2:16" ht="21.75">
      <c r="B43" s="189" t="s">
        <v>335</v>
      </c>
      <c r="K43" s="738">
        <f>K37</f>
        <v>2.4672875000000003</v>
      </c>
      <c r="L43" s="739"/>
      <c r="M43" s="739"/>
      <c r="N43" s="739"/>
      <c r="O43" s="739"/>
      <c r="P43" s="740">
        <f>P37</f>
        <v>0.0355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E13">
      <selection activeCell="K29" sqref="K29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6" t="s">
        <v>239</v>
      </c>
      <c r="P2" s="274" t="str">
        <f>NDPL!Q1</f>
        <v>FABRUARY-2017</v>
      </c>
    </row>
    <row r="3" spans="1:9" ht="18">
      <c r="A3" s="185" t="s">
        <v>352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01/03/2017</v>
      </c>
      <c r="H5" s="33" t="str">
        <f>NDPL!H5</f>
        <v>INTIAL READING 01/02/2017</v>
      </c>
      <c r="I5" s="33" t="s">
        <v>4</v>
      </c>
      <c r="J5" s="33" t="s">
        <v>5</v>
      </c>
      <c r="K5" s="33" t="s">
        <v>6</v>
      </c>
      <c r="L5" s="35" t="str">
        <f>NDPL!G5</f>
        <v>FINAL READING 01/03/2017</v>
      </c>
      <c r="M5" s="33" t="str">
        <f>NDPL!H5</f>
        <v>INTIAL READING 01/02/2017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9" t="s">
        <v>284</v>
      </c>
      <c r="C8" s="438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40" t="s">
        <v>285</v>
      </c>
      <c r="C9" s="441" t="s">
        <v>279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5" customFormat="1" ht="20.25">
      <c r="A10" s="430">
        <v>1</v>
      </c>
      <c r="B10" s="575" t="s">
        <v>280</v>
      </c>
      <c r="C10" s="438">
        <v>4865001</v>
      </c>
      <c r="D10" s="456" t="s">
        <v>12</v>
      </c>
      <c r="E10" s="120" t="s">
        <v>356</v>
      </c>
      <c r="F10" s="576">
        <v>2000</v>
      </c>
      <c r="G10" s="461">
        <v>36070</v>
      </c>
      <c r="H10" s="462">
        <v>34583</v>
      </c>
      <c r="I10" s="462">
        <f>G10-H10</f>
        <v>1487</v>
      </c>
      <c r="J10" s="462">
        <f>$F10*I10</f>
        <v>2974000</v>
      </c>
      <c r="K10" s="462">
        <f>J10/1000000</f>
        <v>2.974</v>
      </c>
      <c r="L10" s="461">
        <v>1831</v>
      </c>
      <c r="M10" s="462">
        <v>1806</v>
      </c>
      <c r="N10" s="463">
        <f>L10-M10</f>
        <v>25</v>
      </c>
      <c r="O10" s="463">
        <f>$F10*N10</f>
        <v>50000</v>
      </c>
      <c r="P10" s="577">
        <f>O10/1000000</f>
        <v>0.05</v>
      </c>
      <c r="Q10" s="469"/>
    </row>
    <row r="11" spans="1:17" s="465" customFormat="1" ht="20.25">
      <c r="A11" s="430">
        <v>2</v>
      </c>
      <c r="B11" s="575" t="s">
        <v>282</v>
      </c>
      <c r="C11" s="438">
        <v>4864886</v>
      </c>
      <c r="D11" s="456" t="s">
        <v>12</v>
      </c>
      <c r="E11" s="120" t="s">
        <v>356</v>
      </c>
      <c r="F11" s="576">
        <v>5000</v>
      </c>
      <c r="G11" s="461">
        <v>5890</v>
      </c>
      <c r="H11" s="462">
        <v>5332</v>
      </c>
      <c r="I11" s="462">
        <f>G11-H11</f>
        <v>558</v>
      </c>
      <c r="J11" s="462">
        <f>$F11*I11</f>
        <v>2790000</v>
      </c>
      <c r="K11" s="462">
        <f>J11/1000000</f>
        <v>2.79</v>
      </c>
      <c r="L11" s="461">
        <v>171</v>
      </c>
      <c r="M11" s="462">
        <v>157</v>
      </c>
      <c r="N11" s="463">
        <f>L11-M11</f>
        <v>14</v>
      </c>
      <c r="O11" s="463">
        <f>$F11*N11</f>
        <v>70000</v>
      </c>
      <c r="P11" s="577">
        <f>O11/1000000</f>
        <v>0.07</v>
      </c>
      <c r="Q11" s="469"/>
    </row>
    <row r="12" spans="1:17" ht="14.25">
      <c r="A12" s="95"/>
      <c r="B12" s="129"/>
      <c r="C12" s="110"/>
      <c r="D12" s="456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6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6"/>
      <c r="E14" s="127"/>
      <c r="F14" s="128"/>
      <c r="G14" s="132"/>
      <c r="H14" s="451" t="s">
        <v>319</v>
      </c>
      <c r="I14" s="433"/>
      <c r="J14" s="297"/>
      <c r="K14" s="434">
        <f>SUM(K10:K11)</f>
        <v>5.764</v>
      </c>
      <c r="L14" s="184"/>
      <c r="M14" s="452" t="s">
        <v>319</v>
      </c>
      <c r="N14" s="435"/>
      <c r="O14" s="431"/>
      <c r="P14" s="436">
        <f>SUM(P10:P11)</f>
        <v>0.12000000000000001</v>
      </c>
      <c r="Q14" s="154"/>
    </row>
    <row r="15" spans="1:17" ht="18">
      <c r="A15" s="95"/>
      <c r="B15" s="313"/>
      <c r="C15" s="312"/>
      <c r="D15" s="456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4"/>
      <c r="I16" s="453"/>
      <c r="J16" s="397"/>
      <c r="K16" s="437"/>
      <c r="L16" s="22"/>
      <c r="M16" s="454"/>
      <c r="N16" s="437"/>
      <c r="O16" s="397"/>
      <c r="P16" s="437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42" t="s">
        <v>287</v>
      </c>
      <c r="B23" s="186"/>
      <c r="C23" s="186"/>
      <c r="D23" s="186"/>
      <c r="E23" s="186"/>
      <c r="F23" s="186"/>
      <c r="K23" s="134">
        <f>(K14+K16)</f>
        <v>5.764</v>
      </c>
      <c r="L23" s="135"/>
      <c r="M23" s="135"/>
      <c r="N23" s="135"/>
      <c r="O23" s="135"/>
      <c r="P23" s="134">
        <f>(P14+P16)</f>
        <v>0.12000000000000001</v>
      </c>
    </row>
    <row r="26" spans="1:2" ht="18">
      <c r="A26" s="442" t="s">
        <v>288</v>
      </c>
      <c r="B26" s="442" t="s">
        <v>289</v>
      </c>
    </row>
    <row r="27" spans="1:16" ht="18">
      <c r="A27" s="200"/>
      <c r="B27" s="200"/>
      <c r="H27" s="158" t="s">
        <v>290</v>
      </c>
      <c r="I27" s="186"/>
      <c r="J27" s="158"/>
      <c r="K27" s="272">
        <v>0</v>
      </c>
      <c r="L27" s="272"/>
      <c r="M27" s="272"/>
      <c r="N27" s="272"/>
      <c r="O27" s="272"/>
      <c r="P27" s="272">
        <v>0</v>
      </c>
    </row>
    <row r="28" spans="8:16" ht="18">
      <c r="H28" s="158" t="s">
        <v>291</v>
      </c>
      <c r="I28" s="186"/>
      <c r="J28" s="158"/>
      <c r="K28" s="272">
        <f>BRPL!K17</f>
        <v>0</v>
      </c>
      <c r="L28" s="272"/>
      <c r="M28" s="272"/>
      <c r="N28" s="272"/>
      <c r="O28" s="272"/>
      <c r="P28" s="272">
        <f>BRPL!P17</f>
        <v>0</v>
      </c>
    </row>
    <row r="29" spans="8:16" ht="18">
      <c r="H29" s="158" t="s">
        <v>292</v>
      </c>
      <c r="I29" s="186"/>
      <c r="J29" s="158"/>
      <c r="K29" s="186">
        <f>BYPL!K32</f>
        <v>-1.47775</v>
      </c>
      <c r="L29" s="186"/>
      <c r="M29" s="443"/>
      <c r="N29" s="186"/>
      <c r="O29" s="186"/>
      <c r="P29" s="186">
        <f>BYPL!P32</f>
        <v>-3.5496</v>
      </c>
    </row>
    <row r="30" spans="8:16" ht="18">
      <c r="H30" s="158" t="s">
        <v>293</v>
      </c>
      <c r="I30" s="186"/>
      <c r="J30" s="158"/>
      <c r="K30" s="186">
        <f>NDMC!K35</f>
        <v>-1.6683999999999999</v>
      </c>
      <c r="L30" s="186"/>
      <c r="M30" s="186"/>
      <c r="N30" s="186"/>
      <c r="O30" s="186"/>
      <c r="P30" s="186">
        <f>NDMC!P35</f>
        <v>-0.5424</v>
      </c>
    </row>
    <row r="31" spans="8:16" ht="18">
      <c r="H31" s="158" t="s">
        <v>294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4" t="s">
        <v>295</v>
      </c>
      <c r="I32" s="158"/>
      <c r="J32" s="158"/>
      <c r="K32" s="158">
        <f>SUM(K27:K31)</f>
        <v>-3.1461499999999996</v>
      </c>
      <c r="L32" s="186"/>
      <c r="M32" s="186"/>
      <c r="N32" s="186"/>
      <c r="O32" s="186"/>
      <c r="P32" s="158">
        <f>SUM(P27:P31)</f>
        <v>-4.092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2" t="s">
        <v>320</v>
      </c>
      <c r="B34" s="112"/>
      <c r="C34" s="112"/>
      <c r="D34" s="112"/>
      <c r="E34" s="112"/>
      <c r="F34" s="112"/>
      <c r="G34" s="112"/>
      <c r="H34" s="158"/>
      <c r="I34" s="445"/>
      <c r="J34" s="158"/>
      <c r="K34" s="445">
        <f>K23+K32</f>
        <v>2.6178500000000007</v>
      </c>
      <c r="L34" s="186"/>
      <c r="M34" s="186"/>
      <c r="N34" s="186"/>
      <c r="O34" s="186"/>
      <c r="P34" s="445">
        <f>P23+P32</f>
        <v>-3.9719999999999995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4" t="s">
        <v>296</v>
      </c>
      <c r="B36" s="158" t="s">
        <v>297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6" t="s">
        <v>298</v>
      </c>
      <c r="B38" s="447" t="s">
        <v>299</v>
      </c>
      <c r="C38" s="448" t="s">
        <v>300</v>
      </c>
      <c r="D38" s="447"/>
      <c r="E38" s="447"/>
      <c r="F38" s="447"/>
      <c r="G38" s="397">
        <v>33.3665</v>
      </c>
      <c r="H38" s="447" t="s">
        <v>301</v>
      </c>
      <c r="I38" s="447"/>
      <c r="J38" s="449"/>
      <c r="K38" s="447">
        <f>($K$34*G38)/100</f>
        <v>0.8734849202500002</v>
      </c>
      <c r="L38" s="447"/>
      <c r="M38" s="447"/>
      <c r="N38" s="447"/>
      <c r="O38" s="447"/>
      <c r="P38" s="447">
        <f>($P$34*G38)/100</f>
        <v>-1.32531738</v>
      </c>
    </row>
    <row r="39" spans="1:16" ht="18">
      <c r="A39" s="446" t="s">
        <v>302</v>
      </c>
      <c r="B39" s="447" t="s">
        <v>357</v>
      </c>
      <c r="C39" s="448" t="s">
        <v>300</v>
      </c>
      <c r="D39" s="447"/>
      <c r="E39" s="447"/>
      <c r="F39" s="447"/>
      <c r="G39" s="397">
        <v>39.2847</v>
      </c>
      <c r="H39" s="447" t="s">
        <v>301</v>
      </c>
      <c r="I39" s="447"/>
      <c r="J39" s="449"/>
      <c r="K39" s="447">
        <f>($K$34*G39)/100</f>
        <v>1.0284145189500002</v>
      </c>
      <c r="L39" s="447"/>
      <c r="M39" s="447"/>
      <c r="N39" s="447"/>
      <c r="O39" s="447"/>
      <c r="P39" s="447">
        <f>($P$34*G39)/100</f>
        <v>-1.5603882839999996</v>
      </c>
    </row>
    <row r="40" spans="1:16" ht="18">
      <c r="A40" s="446" t="s">
        <v>303</v>
      </c>
      <c r="B40" s="447" t="s">
        <v>358</v>
      </c>
      <c r="C40" s="448" t="s">
        <v>300</v>
      </c>
      <c r="D40" s="447"/>
      <c r="E40" s="447"/>
      <c r="F40" s="447"/>
      <c r="G40" s="397">
        <v>22.0866</v>
      </c>
      <c r="H40" s="447" t="s">
        <v>301</v>
      </c>
      <c r="I40" s="447"/>
      <c r="J40" s="449"/>
      <c r="K40" s="447">
        <f>($K$34*G40)/100</f>
        <v>0.5781940581000001</v>
      </c>
      <c r="L40" s="447"/>
      <c r="M40" s="447"/>
      <c r="N40" s="447"/>
      <c r="O40" s="447"/>
      <c r="P40" s="447">
        <f>($P$34*G40)/100</f>
        <v>-0.8772797519999999</v>
      </c>
    </row>
    <row r="41" spans="1:16" ht="18">
      <c r="A41" s="446" t="s">
        <v>304</v>
      </c>
      <c r="B41" s="447" t="s">
        <v>359</v>
      </c>
      <c r="C41" s="448" t="s">
        <v>300</v>
      </c>
      <c r="D41" s="447"/>
      <c r="E41" s="447"/>
      <c r="F41" s="447"/>
      <c r="G41" s="397">
        <v>4.4539</v>
      </c>
      <c r="H41" s="447" t="s">
        <v>301</v>
      </c>
      <c r="I41" s="447"/>
      <c r="J41" s="449"/>
      <c r="K41" s="447">
        <f>($K$34*G41)/100</f>
        <v>0.11659642115000002</v>
      </c>
      <c r="L41" s="447"/>
      <c r="M41" s="447"/>
      <c r="N41" s="447"/>
      <c r="O41" s="447"/>
      <c r="P41" s="447">
        <f>($P$34*G41)/100</f>
        <v>-0.17690890799999998</v>
      </c>
    </row>
    <row r="42" spans="1:16" ht="18">
      <c r="A42" s="446" t="s">
        <v>305</v>
      </c>
      <c r="B42" s="447" t="s">
        <v>360</v>
      </c>
      <c r="C42" s="448" t="s">
        <v>300</v>
      </c>
      <c r="D42" s="447"/>
      <c r="E42" s="447"/>
      <c r="F42" s="447"/>
      <c r="G42" s="397">
        <v>0.8083</v>
      </c>
      <c r="H42" s="447" t="s">
        <v>301</v>
      </c>
      <c r="I42" s="447"/>
      <c r="J42" s="449"/>
      <c r="K42" s="447">
        <f>($K$34*G42)/100</f>
        <v>0.021160081550000008</v>
      </c>
      <c r="L42" s="447"/>
      <c r="M42" s="447"/>
      <c r="N42" s="447"/>
      <c r="O42" s="447"/>
      <c r="P42" s="447">
        <f>($P$34*G42)/100</f>
        <v>-0.032105676</v>
      </c>
    </row>
    <row r="43" spans="6:10" ht="12.75">
      <c r="F43" s="138"/>
      <c r="J43" s="139"/>
    </row>
    <row r="44" spans="1:10" ht="15">
      <c r="A44" s="450" t="s">
        <v>469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0">
      <selection activeCell="N16" sqref="N16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38.421875" style="0" bestFit="1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385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455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321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340</v>
      </c>
      <c r="J11" s="253"/>
      <c r="K11" s="253"/>
      <c r="L11" s="253"/>
      <c r="M11" s="253"/>
      <c r="N11" s="406" t="s">
        <v>341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322</v>
      </c>
      <c r="C13" s="384"/>
      <c r="D13" s="384"/>
      <c r="E13" s="381"/>
      <c r="F13" s="381"/>
      <c r="G13" s="217"/>
      <c r="H13" s="378"/>
      <c r="I13" s="379">
        <f>NDPL!K168</f>
        <v>-17.479422979749998</v>
      </c>
      <c r="J13" s="251"/>
      <c r="K13" s="251"/>
      <c r="L13" s="251"/>
      <c r="M13" s="378"/>
      <c r="N13" s="379">
        <f>NDPL!P168</f>
        <v>-2.20456614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323</v>
      </c>
      <c r="C16" s="384"/>
      <c r="D16" s="384"/>
      <c r="E16" s="381"/>
      <c r="F16" s="381"/>
      <c r="G16" s="217"/>
      <c r="H16" s="378"/>
      <c r="I16" s="379">
        <f>BRPL!K192</f>
        <v>-15.530047791049999</v>
      </c>
      <c r="J16" s="251"/>
      <c r="K16" s="251"/>
      <c r="L16" s="251"/>
      <c r="M16" s="378"/>
      <c r="N16" s="379">
        <f>BRPL!P192</f>
        <v>-0.16994444399999953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18" ht="23.25" customHeight="1">
      <c r="A19" s="382">
        <v>3</v>
      </c>
      <c r="B19" s="383" t="s">
        <v>324</v>
      </c>
      <c r="C19" s="384"/>
      <c r="D19" s="384"/>
      <c r="E19" s="381"/>
      <c r="F19" s="381"/>
      <c r="G19" s="217"/>
      <c r="H19" s="378"/>
      <c r="I19" s="379">
        <f>BYPL!K173</f>
        <v>-4.554272801899999</v>
      </c>
      <c r="J19" s="251"/>
      <c r="K19" s="251"/>
      <c r="L19" s="251"/>
      <c r="M19" s="378"/>
      <c r="N19" s="379">
        <f>BYPL!P173</f>
        <v>-1.8506226519999998</v>
      </c>
      <c r="O19" s="251"/>
      <c r="P19" s="251"/>
      <c r="Q19" s="265"/>
      <c r="R19" s="18"/>
    </row>
    <row r="20" spans="1:18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325</v>
      </c>
      <c r="C22" s="385"/>
      <c r="D22" s="385"/>
      <c r="E22" s="273"/>
      <c r="F22" s="273"/>
      <c r="G22" s="217"/>
      <c r="H22" s="378" t="s">
        <v>354</v>
      </c>
      <c r="I22" s="379">
        <f>NDMC!K88</f>
        <v>0.8228214211500005</v>
      </c>
      <c r="J22" s="251"/>
      <c r="K22" s="251"/>
      <c r="L22" s="251"/>
      <c r="M22" s="378"/>
      <c r="N22" s="379">
        <f>NDMC!P88</f>
        <v>-0.7565589079999999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326</v>
      </c>
      <c r="C25" s="385"/>
      <c r="D25" s="385"/>
      <c r="E25" s="273"/>
      <c r="F25" s="273"/>
      <c r="G25" s="217"/>
      <c r="H25" s="378" t="s">
        <v>354</v>
      </c>
      <c r="I25" s="379">
        <f>MES!K59</f>
        <v>0.03186008155000001</v>
      </c>
      <c r="J25" s="251"/>
      <c r="K25" s="251"/>
      <c r="L25" s="251"/>
      <c r="M25" s="378" t="s">
        <v>354</v>
      </c>
      <c r="N25" s="379">
        <f>MES!P59</f>
        <v>0.44459445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327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353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361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362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B8" sqref="B8"/>
    </sheetView>
  </sheetViews>
  <sheetFormatPr defaultColWidth="9.140625" defaultRowHeight="12.75"/>
  <cols>
    <col min="1" max="1" width="6.8515625" style="465" customWidth="1"/>
    <col min="2" max="2" width="12.00390625" style="465" customWidth="1"/>
    <col min="3" max="3" width="9.8515625" style="465" bestFit="1" customWidth="1"/>
    <col min="4" max="5" width="9.140625" style="465" customWidth="1"/>
    <col min="6" max="6" width="9.28125" style="465" bestFit="1" customWidth="1"/>
    <col min="7" max="7" width="13.00390625" style="465" customWidth="1"/>
    <col min="8" max="8" width="12.140625" style="465" customWidth="1"/>
    <col min="9" max="9" width="9.28125" style="465" bestFit="1" customWidth="1"/>
    <col min="10" max="10" width="10.57421875" style="465" bestFit="1" customWidth="1"/>
    <col min="11" max="11" width="10.00390625" style="465" customWidth="1"/>
    <col min="12" max="13" width="11.8515625" style="465" customWidth="1"/>
    <col min="14" max="14" width="9.28125" style="465" bestFit="1" customWidth="1"/>
    <col min="15" max="15" width="10.57421875" style="465" bestFit="1" customWidth="1"/>
    <col min="16" max="16" width="12.7109375" style="465" customWidth="1"/>
    <col min="17" max="17" width="12.28125" style="465" customWidth="1"/>
    <col min="18" max="16384" width="9.140625" style="465" customWidth="1"/>
  </cols>
  <sheetData>
    <row r="1" spans="1:16" ht="24" thickBot="1">
      <c r="A1" s="3"/>
      <c r="G1" s="512"/>
      <c r="H1" s="512"/>
      <c r="I1" s="48" t="s">
        <v>398</v>
      </c>
      <c r="J1" s="512"/>
      <c r="K1" s="512"/>
      <c r="L1" s="512"/>
      <c r="M1" s="512"/>
      <c r="N1" s="48" t="s">
        <v>399</v>
      </c>
      <c r="O1" s="512"/>
      <c r="P1" s="512"/>
    </row>
    <row r="2" spans="1:17" ht="39.75" thickBot="1" thickTop="1">
      <c r="A2" s="548" t="s">
        <v>8</v>
      </c>
      <c r="B2" s="549" t="s">
        <v>9</v>
      </c>
      <c r="C2" s="550" t="s">
        <v>1</v>
      </c>
      <c r="D2" s="550" t="s">
        <v>2</v>
      </c>
      <c r="E2" s="550" t="s">
        <v>3</v>
      </c>
      <c r="F2" s="550" t="s">
        <v>10</v>
      </c>
      <c r="G2" s="548" t="str">
        <f>NDPL!G5</f>
        <v>FINAL READING 01/03/2017</v>
      </c>
      <c r="H2" s="550" t="str">
        <f>NDPL!H5</f>
        <v>INTIAL READING 01/02/2017</v>
      </c>
      <c r="I2" s="550" t="s">
        <v>4</v>
      </c>
      <c r="J2" s="550" t="s">
        <v>5</v>
      </c>
      <c r="K2" s="550" t="s">
        <v>6</v>
      </c>
      <c r="L2" s="548" t="str">
        <f>NDPL!G5</f>
        <v>FINAL READING 01/03/2017</v>
      </c>
      <c r="M2" s="550" t="str">
        <f>NDPL!H5</f>
        <v>INTIAL READING 01/02/2017</v>
      </c>
      <c r="N2" s="550" t="s">
        <v>4</v>
      </c>
      <c r="O2" s="550" t="s">
        <v>5</v>
      </c>
      <c r="P2" s="581" t="s">
        <v>6</v>
      </c>
      <c r="Q2" s="741"/>
    </row>
    <row r="3" ht="14.25" thickBot="1" thickTop="1"/>
    <row r="4" spans="1:17" ht="13.5" thickTop="1">
      <c r="A4" s="478"/>
      <c r="B4" s="257" t="s">
        <v>342</v>
      </c>
      <c r="C4" s="477"/>
      <c r="D4" s="477"/>
      <c r="E4" s="477"/>
      <c r="F4" s="642"/>
      <c r="G4" s="478"/>
      <c r="H4" s="477"/>
      <c r="I4" s="477"/>
      <c r="J4" s="477"/>
      <c r="K4" s="642"/>
      <c r="L4" s="478"/>
      <c r="M4" s="477"/>
      <c r="N4" s="477"/>
      <c r="O4" s="477"/>
      <c r="P4" s="642"/>
      <c r="Q4" s="588"/>
    </row>
    <row r="5" spans="1:17" ht="12.75">
      <c r="A5" s="742"/>
      <c r="B5" s="129" t="s">
        <v>346</v>
      </c>
      <c r="C5" s="130" t="s">
        <v>279</v>
      </c>
      <c r="D5" s="512"/>
      <c r="E5" s="512"/>
      <c r="F5" s="735"/>
      <c r="G5" s="742"/>
      <c r="H5" s="512"/>
      <c r="I5" s="512"/>
      <c r="J5" s="512"/>
      <c r="K5" s="735"/>
      <c r="L5" s="742"/>
      <c r="M5" s="512"/>
      <c r="N5" s="512"/>
      <c r="O5" s="512"/>
      <c r="P5" s="735"/>
      <c r="Q5" s="469"/>
    </row>
    <row r="6" spans="1:17" ht="15">
      <c r="A6" s="511">
        <v>1</v>
      </c>
      <c r="B6" s="512" t="s">
        <v>343</v>
      </c>
      <c r="C6" s="513">
        <v>5100238</v>
      </c>
      <c r="D6" s="127" t="s">
        <v>12</v>
      </c>
      <c r="E6" s="127" t="s">
        <v>281</v>
      </c>
      <c r="F6" s="514">
        <v>750</v>
      </c>
      <c r="G6" s="341">
        <v>4864</v>
      </c>
      <c r="H6" s="277">
        <v>3599</v>
      </c>
      <c r="I6" s="401">
        <f>G6-H6</f>
        <v>1265</v>
      </c>
      <c r="J6" s="401">
        <f>$F6*I6</f>
        <v>948750</v>
      </c>
      <c r="K6" s="488">
        <f>J6/1000000</f>
        <v>0.94875</v>
      </c>
      <c r="L6" s="341">
        <v>0</v>
      </c>
      <c r="M6" s="277">
        <v>0</v>
      </c>
      <c r="N6" s="401">
        <f>L6-M6</f>
        <v>0</v>
      </c>
      <c r="O6" s="401">
        <f>$F6*N6</f>
        <v>0</v>
      </c>
      <c r="P6" s="488">
        <f>O6/1000000</f>
        <v>0</v>
      </c>
      <c r="Q6" s="481" t="s">
        <v>447</v>
      </c>
    </row>
    <row r="7" spans="1:17" ht="15">
      <c r="A7" s="511">
        <v>2</v>
      </c>
      <c r="B7" s="512" t="s">
        <v>344</v>
      </c>
      <c r="C7" s="513">
        <v>5128477</v>
      </c>
      <c r="D7" s="127" t="s">
        <v>12</v>
      </c>
      <c r="E7" s="127" t="s">
        <v>281</v>
      </c>
      <c r="F7" s="514">
        <v>1500</v>
      </c>
      <c r="G7" s="341">
        <v>993648</v>
      </c>
      <c r="H7" s="342">
        <v>992789</v>
      </c>
      <c r="I7" s="401">
        <f>G7-H7</f>
        <v>859</v>
      </c>
      <c r="J7" s="401">
        <f>$F7*I7</f>
        <v>1288500</v>
      </c>
      <c r="K7" s="488">
        <f>J7/1000000</f>
        <v>1.2885</v>
      </c>
      <c r="L7" s="341">
        <v>991971</v>
      </c>
      <c r="M7" s="342">
        <v>991971</v>
      </c>
      <c r="N7" s="401">
        <f>L7-M7</f>
        <v>0</v>
      </c>
      <c r="O7" s="401">
        <f>$F7*N7</f>
        <v>0</v>
      </c>
      <c r="P7" s="488">
        <f>O7/1000000</f>
        <v>0</v>
      </c>
      <c r="Q7" s="469"/>
    </row>
    <row r="8" spans="1:17" s="570" customFormat="1" ht="15">
      <c r="A8" s="561">
        <v>3</v>
      </c>
      <c r="B8" s="562" t="s">
        <v>345</v>
      </c>
      <c r="C8" s="563">
        <v>4864840</v>
      </c>
      <c r="D8" s="564" t="s">
        <v>12</v>
      </c>
      <c r="E8" s="564" t="s">
        <v>281</v>
      </c>
      <c r="F8" s="565">
        <v>750</v>
      </c>
      <c r="G8" s="566">
        <v>870402</v>
      </c>
      <c r="H8" s="342">
        <v>875350</v>
      </c>
      <c r="I8" s="567">
        <f>G8-H8</f>
        <v>-4948</v>
      </c>
      <c r="J8" s="567">
        <f>$F8*I8</f>
        <v>-3711000</v>
      </c>
      <c r="K8" s="568">
        <f>J8/1000000</f>
        <v>-3.711</v>
      </c>
      <c r="L8" s="566">
        <v>998643</v>
      </c>
      <c r="M8" s="342">
        <v>998643</v>
      </c>
      <c r="N8" s="567">
        <f>L8-M8</f>
        <v>0</v>
      </c>
      <c r="O8" s="567">
        <f>$F8*N8</f>
        <v>0</v>
      </c>
      <c r="P8" s="568">
        <f>O8/1000000</f>
        <v>0</v>
      </c>
      <c r="Q8" s="569"/>
    </row>
    <row r="9" spans="1:17" ht="12.75">
      <c r="A9" s="511"/>
      <c r="B9" s="512"/>
      <c r="C9" s="513"/>
      <c r="D9" s="512"/>
      <c r="E9" s="512"/>
      <c r="F9" s="514"/>
      <c r="G9" s="511"/>
      <c r="H9" s="513"/>
      <c r="I9" s="512"/>
      <c r="J9" s="512"/>
      <c r="K9" s="735"/>
      <c r="L9" s="511"/>
      <c r="M9" s="513"/>
      <c r="N9" s="512"/>
      <c r="O9" s="512"/>
      <c r="P9" s="735"/>
      <c r="Q9" s="469"/>
    </row>
    <row r="10" spans="1:17" ht="12.75">
      <c r="A10" s="742"/>
      <c r="B10" s="512"/>
      <c r="C10" s="512"/>
      <c r="D10" s="512"/>
      <c r="E10" s="512"/>
      <c r="F10" s="735"/>
      <c r="G10" s="511"/>
      <c r="H10" s="513"/>
      <c r="I10" s="512"/>
      <c r="J10" s="512"/>
      <c r="K10" s="735"/>
      <c r="L10" s="511"/>
      <c r="M10" s="513"/>
      <c r="N10" s="512"/>
      <c r="O10" s="512"/>
      <c r="P10" s="735"/>
      <c r="Q10" s="469"/>
    </row>
    <row r="11" spans="1:17" ht="12.75">
      <c r="A11" s="742"/>
      <c r="B11" s="512"/>
      <c r="C11" s="512"/>
      <c r="D11" s="512"/>
      <c r="E11" s="512"/>
      <c r="F11" s="735"/>
      <c r="G11" s="511"/>
      <c r="H11" s="513"/>
      <c r="I11" s="512"/>
      <c r="J11" s="512"/>
      <c r="K11" s="735"/>
      <c r="L11" s="511"/>
      <c r="M11" s="513"/>
      <c r="N11" s="512"/>
      <c r="O11" s="512"/>
      <c r="P11" s="735"/>
      <c r="Q11" s="469"/>
    </row>
    <row r="12" spans="1:17" ht="12.75">
      <c r="A12" s="742"/>
      <c r="B12" s="512"/>
      <c r="C12" s="512"/>
      <c r="D12" s="512"/>
      <c r="E12" s="512"/>
      <c r="F12" s="735"/>
      <c r="G12" s="511"/>
      <c r="H12" s="513"/>
      <c r="I12" s="130" t="s">
        <v>319</v>
      </c>
      <c r="J12" s="512"/>
      <c r="K12" s="583">
        <f>SUM(K6:K8)</f>
        <v>-1.47375</v>
      </c>
      <c r="L12" s="511"/>
      <c r="M12" s="513"/>
      <c r="N12" s="130" t="s">
        <v>319</v>
      </c>
      <c r="O12" s="512"/>
      <c r="P12" s="583">
        <f>SUM(P6:P8)</f>
        <v>0</v>
      </c>
      <c r="Q12" s="469"/>
    </row>
    <row r="13" spans="1:17" ht="12.75">
      <c r="A13" s="742"/>
      <c r="B13" s="512"/>
      <c r="C13" s="512"/>
      <c r="D13" s="512"/>
      <c r="E13" s="512"/>
      <c r="F13" s="735"/>
      <c r="G13" s="511"/>
      <c r="H13" s="513"/>
      <c r="I13" s="310"/>
      <c r="J13" s="512"/>
      <c r="K13" s="197"/>
      <c r="L13" s="511"/>
      <c r="M13" s="513"/>
      <c r="N13" s="310"/>
      <c r="O13" s="512"/>
      <c r="P13" s="197"/>
      <c r="Q13" s="469"/>
    </row>
    <row r="14" spans="1:17" ht="12.75">
      <c r="A14" s="742"/>
      <c r="B14" s="512"/>
      <c r="C14" s="512"/>
      <c r="D14" s="512"/>
      <c r="E14" s="512"/>
      <c r="F14" s="735"/>
      <c r="G14" s="511"/>
      <c r="H14" s="513"/>
      <c r="I14" s="512"/>
      <c r="J14" s="512"/>
      <c r="K14" s="735"/>
      <c r="L14" s="511"/>
      <c r="M14" s="513"/>
      <c r="N14" s="512"/>
      <c r="O14" s="512"/>
      <c r="P14" s="735"/>
      <c r="Q14" s="469"/>
    </row>
    <row r="15" spans="1:17" ht="12.75">
      <c r="A15" s="742"/>
      <c r="B15" s="123" t="s">
        <v>155</v>
      </c>
      <c r="C15" s="512"/>
      <c r="D15" s="512"/>
      <c r="E15" s="512"/>
      <c r="F15" s="735"/>
      <c r="G15" s="511"/>
      <c r="H15" s="513"/>
      <c r="I15" s="512"/>
      <c r="J15" s="512"/>
      <c r="K15" s="735"/>
      <c r="L15" s="511"/>
      <c r="M15" s="513"/>
      <c r="N15" s="512"/>
      <c r="O15" s="512"/>
      <c r="P15" s="735"/>
      <c r="Q15" s="469"/>
    </row>
    <row r="16" spans="1:17" ht="12.75">
      <c r="A16" s="743"/>
      <c r="B16" s="123" t="s">
        <v>278</v>
      </c>
      <c r="C16" s="114" t="s">
        <v>279</v>
      </c>
      <c r="D16" s="114"/>
      <c r="E16" s="115"/>
      <c r="F16" s="116"/>
      <c r="G16" s="117"/>
      <c r="H16" s="513"/>
      <c r="I16" s="512"/>
      <c r="J16" s="512"/>
      <c r="K16" s="735"/>
      <c r="L16" s="511"/>
      <c r="M16" s="513"/>
      <c r="N16" s="512"/>
      <c r="O16" s="512"/>
      <c r="P16" s="735"/>
      <c r="Q16" s="469"/>
    </row>
    <row r="17" spans="1:17" ht="15">
      <c r="A17" s="117">
        <v>1</v>
      </c>
      <c r="B17" s="118" t="s">
        <v>280</v>
      </c>
      <c r="C17" s="119">
        <v>5100232</v>
      </c>
      <c r="D17" s="120" t="s">
        <v>12</v>
      </c>
      <c r="E17" s="120" t="s">
        <v>281</v>
      </c>
      <c r="F17" s="121">
        <v>5000</v>
      </c>
      <c r="G17" s="341">
        <v>999513</v>
      </c>
      <c r="H17" s="342">
        <v>999412</v>
      </c>
      <c r="I17" s="401">
        <f>G17-H17</f>
        <v>101</v>
      </c>
      <c r="J17" s="401">
        <f>$F17*I17</f>
        <v>505000</v>
      </c>
      <c r="K17" s="488">
        <f>J17/1000000</f>
        <v>0.505</v>
      </c>
      <c r="L17" s="341">
        <v>9268</v>
      </c>
      <c r="M17" s="342">
        <v>9292</v>
      </c>
      <c r="N17" s="401">
        <f>L17-M17</f>
        <v>-24</v>
      </c>
      <c r="O17" s="401">
        <f>$F17*N17</f>
        <v>-120000</v>
      </c>
      <c r="P17" s="488">
        <f>O17/1000000</f>
        <v>-0.12</v>
      </c>
      <c r="Q17" s="469"/>
    </row>
    <row r="18" spans="1:17" ht="15">
      <c r="A18" s="117">
        <v>2</v>
      </c>
      <c r="B18" s="126" t="s">
        <v>282</v>
      </c>
      <c r="C18" s="119">
        <v>4864938</v>
      </c>
      <c r="D18" s="120" t="s">
        <v>12</v>
      </c>
      <c r="E18" s="120" t="s">
        <v>281</v>
      </c>
      <c r="F18" s="121">
        <v>1000</v>
      </c>
      <c r="G18" s="341">
        <v>999964</v>
      </c>
      <c r="H18" s="342">
        <v>999964</v>
      </c>
      <c r="I18" s="401">
        <f>G18-H18</f>
        <v>0</v>
      </c>
      <c r="J18" s="401">
        <f>$F18*I18</f>
        <v>0</v>
      </c>
      <c r="K18" s="488">
        <f>J18/1000000</f>
        <v>0</v>
      </c>
      <c r="L18" s="341">
        <v>956116</v>
      </c>
      <c r="M18" s="342">
        <v>956862</v>
      </c>
      <c r="N18" s="401">
        <f>L18-M18</f>
        <v>-746</v>
      </c>
      <c r="O18" s="401">
        <f>$F18*N18</f>
        <v>-746000</v>
      </c>
      <c r="P18" s="488">
        <f>O18/1000000</f>
        <v>-0.746</v>
      </c>
      <c r="Q18" s="481"/>
    </row>
    <row r="19" spans="1:17" ht="15">
      <c r="A19" s="117">
        <v>3</v>
      </c>
      <c r="B19" s="118" t="s">
        <v>283</v>
      </c>
      <c r="C19" s="119">
        <v>4864947</v>
      </c>
      <c r="D19" s="120" t="s">
        <v>12</v>
      </c>
      <c r="E19" s="120" t="s">
        <v>281</v>
      </c>
      <c r="F19" s="121">
        <v>1000</v>
      </c>
      <c r="G19" s="341">
        <v>973317</v>
      </c>
      <c r="H19" s="342">
        <v>973238</v>
      </c>
      <c r="I19" s="401">
        <f>G19-H19</f>
        <v>79</v>
      </c>
      <c r="J19" s="401">
        <f>$F19*I19</f>
        <v>79000</v>
      </c>
      <c r="K19" s="488">
        <f>J19/1000000</f>
        <v>0.079</v>
      </c>
      <c r="L19" s="341">
        <v>995617</v>
      </c>
      <c r="M19" s="342">
        <v>994313</v>
      </c>
      <c r="N19" s="401">
        <f>L19-M19</f>
        <v>1304</v>
      </c>
      <c r="O19" s="401">
        <f>$F19*N19</f>
        <v>1304000</v>
      </c>
      <c r="P19" s="488">
        <f>O19/1000000</f>
        <v>1.304</v>
      </c>
      <c r="Q19" s="752"/>
    </row>
    <row r="20" spans="1:17" ht="12.75">
      <c r="A20" s="117"/>
      <c r="B20" s="118"/>
      <c r="C20" s="119"/>
      <c r="D20" s="120"/>
      <c r="E20" s="120"/>
      <c r="F20" s="122"/>
      <c r="G20" s="131"/>
      <c r="H20" s="512"/>
      <c r="I20" s="401"/>
      <c r="J20" s="401"/>
      <c r="K20" s="488"/>
      <c r="L20" s="664"/>
      <c r="M20" s="663"/>
      <c r="N20" s="401"/>
      <c r="O20" s="401"/>
      <c r="P20" s="488"/>
      <c r="Q20" s="469"/>
    </row>
    <row r="21" spans="1:17" ht="12.75">
      <c r="A21" s="742"/>
      <c r="B21" s="512"/>
      <c r="C21" s="512"/>
      <c r="D21" s="512"/>
      <c r="E21" s="512"/>
      <c r="F21" s="735"/>
      <c r="G21" s="742"/>
      <c r="H21" s="512"/>
      <c r="I21" s="512"/>
      <c r="J21" s="512"/>
      <c r="K21" s="735"/>
      <c r="L21" s="742"/>
      <c r="M21" s="512"/>
      <c r="N21" s="512"/>
      <c r="O21" s="512"/>
      <c r="P21" s="735"/>
      <c r="Q21" s="469"/>
    </row>
    <row r="22" spans="1:17" ht="12.75">
      <c r="A22" s="742"/>
      <c r="B22" s="512"/>
      <c r="C22" s="512"/>
      <c r="D22" s="512"/>
      <c r="E22" s="512"/>
      <c r="F22" s="735"/>
      <c r="G22" s="742"/>
      <c r="H22" s="512"/>
      <c r="I22" s="512"/>
      <c r="J22" s="512"/>
      <c r="K22" s="735"/>
      <c r="L22" s="742"/>
      <c r="M22" s="512"/>
      <c r="N22" s="512"/>
      <c r="O22" s="512"/>
      <c r="P22" s="735"/>
      <c r="Q22" s="469"/>
    </row>
    <row r="23" spans="1:17" ht="12.75">
      <c r="A23" s="742"/>
      <c r="B23" s="512"/>
      <c r="C23" s="512"/>
      <c r="D23" s="512"/>
      <c r="E23" s="512"/>
      <c r="F23" s="735"/>
      <c r="G23" s="742"/>
      <c r="H23" s="512"/>
      <c r="I23" s="130" t="s">
        <v>319</v>
      </c>
      <c r="J23" s="512"/>
      <c r="K23" s="583">
        <f>SUM(K17:K19)</f>
        <v>0.584</v>
      </c>
      <c r="L23" s="742"/>
      <c r="M23" s="512"/>
      <c r="N23" s="130" t="s">
        <v>319</v>
      </c>
      <c r="O23" s="512"/>
      <c r="P23" s="583">
        <f>SUM(P17:P19)</f>
        <v>0.43800000000000006</v>
      </c>
      <c r="Q23" s="469"/>
    </row>
    <row r="24" spans="1:17" ht="13.5" thickBot="1">
      <c r="A24" s="643"/>
      <c r="B24" s="515"/>
      <c r="C24" s="515"/>
      <c r="D24" s="515"/>
      <c r="E24" s="515"/>
      <c r="F24" s="646"/>
      <c r="G24" s="643"/>
      <c r="H24" s="515"/>
      <c r="I24" s="515"/>
      <c r="J24" s="515"/>
      <c r="K24" s="646"/>
      <c r="L24" s="643"/>
      <c r="M24" s="515"/>
      <c r="N24" s="515"/>
      <c r="O24" s="515"/>
      <c r="P24" s="646"/>
      <c r="Q24" s="600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Subodh Kumar</cp:lastModifiedBy>
  <cp:lastPrinted>2014-05-22T05:02:47Z</cp:lastPrinted>
  <dcterms:created xsi:type="dcterms:W3CDTF">1996-10-14T23:33:28Z</dcterms:created>
  <dcterms:modified xsi:type="dcterms:W3CDTF">2017-03-31T11:52:32Z</dcterms:modified>
  <cp:category/>
  <cp:version/>
  <cp:contentType/>
  <cp:contentStatus/>
</cp:coreProperties>
</file>